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IPD\Investor Relations\Website\Pievienotie dokumenti\Latvenergo parskati\2018.12.31\Revidets\"/>
    </mc:Choice>
  </mc:AlternateContent>
  <xr:revisionPtr revIDLastSave="0" documentId="8_{9E9D8364-0EA6-4CBC-91DB-1DE23545A996}" xr6:coauthVersionLast="36" xr6:coauthVersionMax="36" xr10:uidLastSave="{00000000-0000-0000-0000-000000000000}"/>
  <bookViews>
    <workbookView xWindow="195" yWindow="-165" windowWidth="17355" windowHeight="7380" tabRatio="726" xr2:uid="{00000000-000D-0000-FFFF-FFFF00000000}"/>
  </bookViews>
  <sheets>
    <sheet name="Key Figures" sheetId="18" r:id="rId1"/>
    <sheet name="Profit or Loss" sheetId="1" r:id="rId2"/>
    <sheet name="Financial Position" sheetId="2" r:id="rId3"/>
    <sheet name="Changes in Equity" sheetId="3" r:id="rId4"/>
    <sheet name="Cash Flows" sheetId="36" r:id="rId5"/>
    <sheet name="2.28. IFRS 9" sheetId="20" r:id="rId6"/>
    <sheet name="Note 3" sheetId="15" r:id="rId7"/>
    <sheet name="Note 5" sheetId="4" r:id="rId8"/>
    <sheet name="Note 6" sheetId="22" r:id="rId9"/>
    <sheet name="Note 7" sheetId="24" r:id="rId10"/>
    <sheet name="Notes 8-11" sheetId="35" r:id="rId11"/>
    <sheet name="Note 12" sheetId="30" r:id="rId12"/>
    <sheet name="Note 13" sheetId="31" r:id="rId13"/>
    <sheet name="Note 14" sheetId="51" r:id="rId14"/>
    <sheet name="Note 15" sheetId="33" r:id="rId15"/>
    <sheet name="Note 16" sheetId="34" r:id="rId16"/>
    <sheet name="Notes 17-18" sheetId="11" r:id="rId17"/>
    <sheet name="Notes 20-23" sheetId="12" r:id="rId18"/>
    <sheet name="Note 24" sheetId="17" r:id="rId19"/>
    <sheet name="Note 25" sheetId="44" r:id="rId20"/>
    <sheet name="Note 26" sheetId="13" r:id="rId21"/>
    <sheet name="Note 27" sheetId="28" r:id="rId22"/>
    <sheet name="Note 28" sheetId="53" r:id="rId23"/>
  </sheets>
  <externalReferences>
    <externalReference r:id="rId24"/>
  </externalReferences>
  <definedNames>
    <definedName name="__IV70000" localSheetId="13">#REF!</definedName>
    <definedName name="__IV70000" localSheetId="22">#REF!</definedName>
    <definedName name="__IV70000">#REF!</definedName>
    <definedName name="__IV77777" localSheetId="13">#REF!</definedName>
    <definedName name="__IV77777" localSheetId="22">#REF!</definedName>
    <definedName name="__IV77777">#REF!</definedName>
    <definedName name="_Hlk262201529" localSheetId="1">'Profit or Loss'!#REF!</definedName>
    <definedName name="_IV70000" localSheetId="13">#REF!</definedName>
    <definedName name="_IV70000" localSheetId="22">#REF!</definedName>
    <definedName name="_IV70000">#REF!</definedName>
    <definedName name="_IV77777" localSheetId="13">#REF!</definedName>
    <definedName name="_IV77777" localSheetId="22">#REF!</definedName>
    <definedName name="_IV77777">#REF!</definedName>
    <definedName name="act_comp_q1">[1]EL_EN_pro!$F$166</definedName>
    <definedName name="act_comp_q2">[1]EL_EN_pro!$I$166</definedName>
    <definedName name="act_comp_q3">[1]EL_EN_pro!$L$166</definedName>
    <definedName name="act_comp_q4">[1]EL_EN_pro!$O$166</definedName>
    <definedName name="comp_q1_2012" localSheetId="13">#REF!</definedName>
    <definedName name="comp_q1_2012" localSheetId="22">#REF!</definedName>
    <definedName name="comp_q1_2012">#REF!</definedName>
    <definedName name="date" localSheetId="13">#REF!</definedName>
    <definedName name="date" localSheetId="22">#REF!</definedName>
    <definedName name="date">#REF!</definedName>
    <definedName name="OLE_LINK10" localSheetId="2">'Financial Position'!#REF!</definedName>
    <definedName name="OLE_LINK11" localSheetId="20">'Note 27'!#REF!</definedName>
    <definedName name="OLE_LINK12" localSheetId="1">'Profit or Loss'!#REF!</definedName>
    <definedName name="OLE_LINK3" localSheetId="20">'Note 26'!#REF!</definedName>
    <definedName name="OLE_LINK4" localSheetId="16">'Notes 17-18'!$A$106</definedName>
    <definedName name="OLE_LINK5" localSheetId="16">'Notes 17-18'!#REF!</definedName>
    <definedName name="OLE_LINK6" localSheetId="14">'Note 15'!#REF!</definedName>
    <definedName name="_xlnm.Print_Area" localSheetId="2">'Financial Position'!$A$1:$H$55</definedName>
    <definedName name="_xlnm.Print_Titles" localSheetId="2">'Financial Position'!$1:$7</definedName>
    <definedName name="_xlnm.Print_Titles" localSheetId="16">'Notes 17-18'!$17:$17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53" l="1"/>
  <c r="G46" i="53" s="1"/>
  <c r="F49" i="33" l="1"/>
  <c r="F115" i="51"/>
  <c r="F126" i="51" s="1"/>
  <c r="F105" i="51"/>
  <c r="F51" i="51"/>
  <c r="C47" i="51"/>
  <c r="D47" i="51" l="1"/>
  <c r="E47" i="51"/>
  <c r="F47" i="51"/>
  <c r="G47" i="51" l="1"/>
  <c r="D141" i="4" l="1"/>
  <c r="G126" i="4" l="1"/>
  <c r="H126" i="4"/>
  <c r="D126" i="4"/>
  <c r="E126" i="4"/>
  <c r="D120" i="4"/>
  <c r="G120" i="4"/>
  <c r="E120" i="4"/>
  <c r="G141" i="4" l="1"/>
  <c r="H141" i="4"/>
  <c r="E141" i="4"/>
  <c r="G140" i="4"/>
  <c r="D140" i="4"/>
  <c r="H140" i="4"/>
  <c r="E140" i="4"/>
  <c r="G139" i="4"/>
  <c r="D139" i="4"/>
  <c r="H139" i="4"/>
  <c r="E139" i="4"/>
  <c r="G138" i="4"/>
  <c r="D138" i="4"/>
  <c r="H138" i="4"/>
  <c r="E138" i="4"/>
  <c r="H137" i="4"/>
  <c r="G137" i="4"/>
  <c r="E137" i="4"/>
  <c r="D137" i="4"/>
  <c r="D93" i="4" l="1"/>
  <c r="E93" i="4"/>
  <c r="E136" i="4"/>
  <c r="E142" i="4" s="1"/>
  <c r="H136" i="4"/>
  <c r="H142" i="4" s="1"/>
  <c r="H119" i="4"/>
  <c r="G136" i="4"/>
  <c r="G142" i="4" s="1"/>
  <c r="D136" i="4"/>
  <c r="D142" i="4" s="1"/>
  <c r="G119" i="4"/>
  <c r="D119" i="4"/>
  <c r="H90" i="4" l="1"/>
  <c r="G90" i="4"/>
  <c r="E90" i="4"/>
  <c r="D90" i="4"/>
  <c r="E119" i="4"/>
  <c r="G125" i="4" l="1"/>
  <c r="H125" i="4"/>
  <c r="E125" i="4" l="1"/>
  <c r="D125" i="4"/>
  <c r="D124" i="4" l="1"/>
  <c r="G124" i="4"/>
  <c r="G122" i="4" l="1"/>
  <c r="E123" i="4"/>
  <c r="H123" i="4"/>
  <c r="H122" i="4" l="1"/>
  <c r="E122" i="4" l="1"/>
  <c r="H127" i="4"/>
  <c r="H93" i="4"/>
  <c r="H91" i="4" l="1"/>
  <c r="D91" i="4"/>
  <c r="D122" i="4"/>
  <c r="G91" i="4"/>
  <c r="E92" i="4"/>
  <c r="E91" i="4"/>
  <c r="D127" i="4" l="1"/>
  <c r="E127" i="4"/>
  <c r="G127" i="4"/>
  <c r="H92" i="4"/>
  <c r="D92" i="4"/>
  <c r="G92" i="4"/>
  <c r="E94" i="4"/>
  <c r="H94" i="4" l="1"/>
  <c r="D94" i="4"/>
  <c r="C86" i="13" l="1"/>
  <c r="C85" i="13"/>
  <c r="A2" i="20" l="1"/>
  <c r="B2" i="20"/>
  <c r="B1" i="20"/>
  <c r="A1" i="20"/>
  <c r="B2" i="28" l="1"/>
  <c r="B1" i="28"/>
  <c r="A2" i="28"/>
  <c r="A1" i="28"/>
  <c r="F82" i="35" l="1"/>
  <c r="F68" i="35"/>
  <c r="F47" i="35"/>
  <c r="F41" i="35"/>
  <c r="F19" i="35"/>
  <c r="G18" i="35"/>
  <c r="G40" i="35" s="1"/>
  <c r="G46" i="35" s="1"/>
  <c r="G67" i="35" s="1"/>
  <c r="G81" i="35" s="1"/>
  <c r="F18" i="34" l="1"/>
  <c r="C18" i="34"/>
  <c r="D121" i="4"/>
  <c r="F15" i="30"/>
  <c r="C15" i="30"/>
  <c r="G14" i="30"/>
  <c r="G121" i="4" l="1"/>
  <c r="H121" i="4"/>
  <c r="G93" i="4"/>
  <c r="D128" i="4"/>
  <c r="E121" i="4"/>
  <c r="G128" i="4" l="1"/>
  <c r="H128" i="4"/>
  <c r="G94" i="4"/>
  <c r="E128" i="4"/>
  <c r="B2" i="24" l="1"/>
  <c r="A2" i="24"/>
  <c r="B1" i="24"/>
  <c r="A1" i="24"/>
  <c r="B2" i="22"/>
  <c r="A2" i="22"/>
  <c r="B1" i="22"/>
  <c r="A1" i="22"/>
  <c r="B1" i="13" l="1"/>
  <c r="B2" i="13"/>
  <c r="A2" i="13"/>
  <c r="A1" i="13"/>
  <c r="A2" i="12"/>
  <c r="B2" i="12"/>
  <c r="B1" i="12"/>
  <c r="A1" i="12"/>
  <c r="B1" i="11" l="1"/>
  <c r="B2" i="11"/>
  <c r="A2" i="11"/>
  <c r="A1" i="11"/>
  <c r="A2" i="4" l="1"/>
  <c r="B2" i="4"/>
  <c r="B1" i="4"/>
  <c r="A1" i="4"/>
  <c r="A2" i="15"/>
  <c r="B2" i="15"/>
  <c r="B1" i="15"/>
  <c r="A1" i="15"/>
  <c r="A2" i="3"/>
  <c r="B2" i="3"/>
  <c r="B1" i="3"/>
  <c r="A1" i="3"/>
  <c r="A2" i="2"/>
  <c r="B2" i="2"/>
  <c r="B1" i="2"/>
  <c r="A1" i="2"/>
  <c r="A2" i="1"/>
  <c r="B2" i="1"/>
  <c r="B1" i="1"/>
  <c r="A1" i="1"/>
  <c r="G48" i="3" l="1"/>
  <c r="H4" i="1"/>
  <c r="H4" i="2" s="1"/>
</calcChain>
</file>

<file path=xl/sharedStrings.xml><?xml version="1.0" encoding="utf-8"?>
<sst xmlns="http://schemas.openxmlformats.org/spreadsheetml/2006/main" count="3940" uniqueCount="1835">
  <si>
    <t>Pielikums</t>
  </si>
  <si>
    <t>EUR’000</t>
  </si>
  <si>
    <t>Ieņēmumi</t>
  </si>
  <si>
    <t>Pārējie ieņēmumi</t>
  </si>
  <si>
    <t>Izlietotās izejvielas un materiāli</t>
  </si>
  <si>
    <t>Personāla izmaksas</t>
  </si>
  <si>
    <t>Pārējās saimnieciskās darbības izmaksas</t>
  </si>
  <si>
    <t>Saimnieciskās darbības peļņa</t>
  </si>
  <si>
    <t>Finanšu ieņēmumi</t>
  </si>
  <si>
    <t>Finanšu izmaksas</t>
  </si>
  <si>
    <t>Uzņēmumu ienākuma nodoklis</t>
  </si>
  <si>
    <t>Pārskata gada peļņa</t>
  </si>
  <si>
    <t xml:space="preserve">Attiecināma uz: </t>
  </si>
  <si>
    <t>Ieņēmumi no pamatlīdzekļu pārvērtēšanas</t>
  </si>
  <si>
    <t>Attiecināmi uz:</t>
  </si>
  <si>
    <t>AKTĪVI</t>
  </si>
  <si>
    <t>Ilgtermiņa aktīvi</t>
  </si>
  <si>
    <t>Nemateriālie ieguldījumi</t>
  </si>
  <si>
    <t>Pamatlīdzekļi</t>
  </si>
  <si>
    <t>Ieguldījuma īpašumi</t>
  </si>
  <si>
    <t>Citi ilgtermiņa debitori</t>
  </si>
  <si>
    <t>Līdz termiņa beigām turēti finanšu aktīvi</t>
  </si>
  <si>
    <t>Ilgtermiņa aktīvi kopā</t>
  </si>
  <si>
    <t>Apgrozāmie līdzekļi</t>
  </si>
  <si>
    <t>Krājumi</t>
  </si>
  <si>
    <t>Atvasinātie finanšu instrumenti</t>
  </si>
  <si>
    <t>Nauda un naudas ekvivalenti</t>
  </si>
  <si>
    <t>Apgrozāmie līdzekļi kopā</t>
  </si>
  <si>
    <t>AKTĪVU KOPSUMMA</t>
  </si>
  <si>
    <t>PAŠU KAPITĀLS</t>
  </si>
  <si>
    <t>Akciju kapitāls</t>
  </si>
  <si>
    <t>Risku ierobežošanas rezerve</t>
  </si>
  <si>
    <t>Citas rezerves</t>
  </si>
  <si>
    <t>Nesadalītā peļņa</t>
  </si>
  <si>
    <t>Mazākumakcionāru kapitāla līdzdalības daļa</t>
  </si>
  <si>
    <t>Pašu kapitāls kopā</t>
  </si>
  <si>
    <t>KREDITORI</t>
  </si>
  <si>
    <t>Ilgtermiņa kreditori</t>
  </si>
  <si>
    <t>Aizņēmumi</t>
  </si>
  <si>
    <t>Atliktā uzņēmumu ienākuma nodokļa saistības</t>
  </si>
  <si>
    <t>Pārējie kreditori un nākamo periodu ieņēmumi</t>
  </si>
  <si>
    <t>Ilgtermiņa kreditori kopā</t>
  </si>
  <si>
    <t>Īstermiņa kreditori</t>
  </si>
  <si>
    <t>Parādi piegādātājiem un pārējiem kreditoriem</t>
  </si>
  <si>
    <t>Uzņēmumu ienākuma nodokļa saistības</t>
  </si>
  <si>
    <t>Īstermiņa kreditori kopā</t>
  </si>
  <si>
    <t>PASĪVU KOPSUMMA</t>
  </si>
  <si>
    <t>Rezerves</t>
  </si>
  <si>
    <t>Kopā</t>
  </si>
  <si>
    <t>Mazākuma daļa</t>
  </si>
  <si>
    <t>KOPĀ</t>
  </si>
  <si>
    <t>EUR'000</t>
  </si>
  <si>
    <t>Nemateriālo ieguldījumu un pamatlīdzekļu iegāde</t>
  </si>
  <si>
    <t>Emitētie parāda vērtspapīri (obligācijas)</t>
  </si>
  <si>
    <t>Saņemtie aizņēmumi no kredītiestādēm</t>
  </si>
  <si>
    <t>Atmaksātie aizņēmumi</t>
  </si>
  <si>
    <t>Nauda un tās ekvivalenti pārskata gada sākumā</t>
  </si>
  <si>
    <t>Sadale</t>
  </si>
  <si>
    <t>Korporatīvās funkcijas</t>
  </si>
  <si>
    <t>Korekcijas un izslēgšana</t>
  </si>
  <si>
    <t>Ārējie klienti</t>
  </si>
  <si>
    <t>Starpsegmentu</t>
  </si>
  <si>
    <t>KOPĀ ieņēmumi</t>
  </si>
  <si>
    <t>Rezultāts</t>
  </si>
  <si>
    <t>Segmentu aktīvi pārskata gada beigās</t>
  </si>
  <si>
    <t>Segmentu saistības pārskata gada beigās</t>
  </si>
  <si>
    <t>Kapitālieguldījumi</t>
  </si>
  <si>
    <t>Peļņas saskaņošana</t>
  </si>
  <si>
    <t>Aktīvu saskaņošana</t>
  </si>
  <si>
    <t>Segmentu aktīvi</t>
  </si>
  <si>
    <t>Koncerna aktīvi</t>
  </si>
  <si>
    <t>Saistību saskaņošana</t>
  </si>
  <si>
    <t>Segmentu  saistības</t>
  </si>
  <si>
    <t>Uzņēmumu ienākuma nodokļa īstermiņa saistības</t>
  </si>
  <si>
    <t>Koncerna saistības</t>
  </si>
  <si>
    <t>KOPĀ pārējie ieņēmumi</t>
  </si>
  <si>
    <t>Elektroenerģija:</t>
  </si>
  <si>
    <t>Izejvielas, remontu un uzturēšanas izmaksas</t>
  </si>
  <si>
    <t>KOPĀ izlietotās izejvielas un materiāli</t>
  </si>
  <si>
    <t>Atlīdzība par darbu</t>
  </si>
  <si>
    <t>Darba attiecību izbeigšanas izmaksas</t>
  </si>
  <si>
    <t>Iemaksas pensiju plānā</t>
  </si>
  <si>
    <t>KOPĀ personāla izmaksas, ieskaitot vadības atalgojumu</t>
  </si>
  <si>
    <t>Transporta izmaksas</t>
  </si>
  <si>
    <t>Nekustamā īpašuma nodoklis</t>
  </si>
  <si>
    <t>Nodeva par sabiedrisko pakalpojumu regulēšanu</t>
  </si>
  <si>
    <t>Citas izmaksas</t>
  </si>
  <si>
    <t>KOPĀ pārējās saimnieciskās darbības izmaksas</t>
  </si>
  <si>
    <t>Procentu ieņēmumi no kontu atlikumiem un termiņdepozītiem</t>
  </si>
  <si>
    <t>Līdz termiņa beigām turēto finanšu aktīvu kupona procentu ieņēmumi</t>
  </si>
  <si>
    <t>Neto ieņēmumi no ārvalstu valūtas kursu svārstībām</t>
  </si>
  <si>
    <t>KOPĀ finanšu ieņēmumi</t>
  </si>
  <si>
    <t>Procentu izmaksas</t>
  </si>
  <si>
    <t>Citas finanšu izmaksas</t>
  </si>
  <si>
    <t>KOPĀ finanšu izmaksas</t>
  </si>
  <si>
    <t>KOPĀ uzņēmumu ienākuma nodoklis</t>
  </si>
  <si>
    <t>Peļņa pirms nodokļa</t>
  </si>
  <si>
    <t>Pārskata gada sākumā</t>
  </si>
  <si>
    <t>Atliktā nodokļa saistības pārskata gada beigās</t>
  </si>
  <si>
    <t>Pārskata gada beigās</t>
  </si>
  <si>
    <t>a) Nemateriālie ieguldījumi</t>
  </si>
  <si>
    <t xml:space="preserve">  </t>
  </si>
  <si>
    <t>Izveidošanas izmaksas</t>
  </si>
  <si>
    <t>Sākotnējā vērtība</t>
  </si>
  <si>
    <t>Uzkrātā amortizācija</t>
  </si>
  <si>
    <t>Atlikusī vērtība</t>
  </si>
  <si>
    <t>Iegādāts</t>
  </si>
  <si>
    <t>Norakstīts</t>
  </si>
  <si>
    <t>Aprēķinātā amortizācija</t>
  </si>
  <si>
    <t>Iegādātās kvotas</t>
  </si>
  <si>
    <t>Izmantotās kvotas</t>
  </si>
  <si>
    <t>a) Pamatlīdzekļi</t>
  </si>
  <si>
    <t>Pārgrupēts</t>
  </si>
  <si>
    <t>Nolietojums</t>
  </si>
  <si>
    <t>PĀRVĒRTĒTĀ VĒRTĪBĀ</t>
  </si>
  <si>
    <t>Aktīvi</t>
  </si>
  <si>
    <t>Saistības</t>
  </si>
  <si>
    <t>AS „Latvijas elektriskie tīkli”</t>
  </si>
  <si>
    <t>Latvija</t>
  </si>
  <si>
    <t>AS „Sadales tīkls”</t>
  </si>
  <si>
    <t>Elektroenerģijas sadale</t>
  </si>
  <si>
    <t>Igaunija</t>
  </si>
  <si>
    <t>Lietuva</t>
  </si>
  <si>
    <t xml:space="preserve">SIA „Liepājas enerģija” </t>
  </si>
  <si>
    <t>AS „Pirmais Slēgtais Pensiju Fonds”</t>
  </si>
  <si>
    <t>Pensiju plānu pārvaldīšana</t>
  </si>
  <si>
    <t>Pārējie krājumi</t>
  </si>
  <si>
    <t>KOPĀ krājumi</t>
  </si>
  <si>
    <t>Uzkrājumu izmaiņas</t>
  </si>
  <si>
    <t>Norakstītie krājumi</t>
  </si>
  <si>
    <t>Gada laikā norakstītie neatgūstamie debitoru parādi</t>
  </si>
  <si>
    <t>Uzkrājumi debitoru parādu vērtības samazinājumam</t>
  </si>
  <si>
    <t>Priekšnodoklis un pārmaksātie nodokļi</t>
  </si>
  <si>
    <t>Nākamo periodu izmaksas</t>
  </si>
  <si>
    <t>Citi īstermiņa finanšu debitori</t>
  </si>
  <si>
    <t>Nauda bankā</t>
  </si>
  <si>
    <t>Īstermiņa noguldījumi bankā</t>
  </si>
  <si>
    <t>Pamatlīdzekļu pārvērtēšanas rezerve</t>
  </si>
  <si>
    <t>Ilgtermiņa aizņēmumi no kredītiestādēm</t>
  </si>
  <si>
    <t>KOPĀ ilgtermiņa aizņēmumi</t>
  </si>
  <si>
    <t>Uzkrātās procentu saistības ilgtermiņa aizņēmumiem</t>
  </si>
  <si>
    <t>KOPĀ īstermiņa aizņēmumi</t>
  </si>
  <si>
    <t>KOPĀ aizņēmumi</t>
  </si>
  <si>
    <t>Saņemtie aizņēmumi</t>
  </si>
  <si>
    <t>Izmaiņas uzkrātajās procentu saistībās</t>
  </si>
  <si>
    <t>Ārvalstu investīciju bankas</t>
  </si>
  <si>
    <t>KOPĀ aizņēmumi ar mainīgo procentu likmi</t>
  </si>
  <si>
    <t xml:space="preserve">I) Atvasināto finanšu instrumentu klasifikācija un to patieso vērtību atlikumi </t>
  </si>
  <si>
    <t xml:space="preserve">  </t>
  </si>
  <si>
    <t>KOPĀ atvasināto finanšu instrumentu patiesā vērtība</t>
  </si>
  <si>
    <t>Ilgtermiņa</t>
  </si>
  <si>
    <t>Īstermiņa</t>
  </si>
  <si>
    <t>Patiesās vērtības atlikums pārskata gada sākumā</t>
  </si>
  <si>
    <t>Patiesās vērtības atlikums pārskata gada beigās</t>
  </si>
  <si>
    <r>
      <t> </t>
    </r>
    <r>
      <rPr>
        <b/>
        <sz val="8"/>
        <color indexed="8"/>
        <rFont val="Arial"/>
        <family val="2"/>
        <charset val="186"/>
      </rPr>
      <t>KOPĀ aizņēmumi</t>
    </r>
  </si>
  <si>
    <r>
      <t> </t>
    </r>
    <r>
      <rPr>
        <b/>
        <sz val="8"/>
        <color indexed="8"/>
        <rFont val="Arial"/>
        <family val="2"/>
        <charset val="186"/>
      </rPr>
      <t>KOPĀ aizņēmumi ar fiksētu procentu likmi</t>
    </r>
  </si>
  <si>
    <r>
      <t>Ilgtermiņa un īstermiņa aizņēmumi ar mainīgu procentu likmi</t>
    </r>
    <r>
      <rPr>
        <b/>
        <sz val="8"/>
        <color indexed="8"/>
        <rFont val="Arial"/>
        <family val="2"/>
        <charset val="186"/>
      </rPr>
      <t>:</t>
    </r>
  </si>
  <si>
    <t>a) Uzkrājumi pēcnodarbinātības pabalstiem</t>
  </si>
  <si>
    <t>Izmaksātie pēcnodarbinātības pabalsti</t>
  </si>
  <si>
    <t>Nākamo periodu ieņēmumi no pieslēgumu maksas</t>
  </si>
  <si>
    <t>Nākamo periodu ieņēmumi no Eiropas Savienības finansējuma</t>
  </si>
  <si>
    <t>Nākamo periodu ieņēmumi no bez atlīdzības saņemtajiem pamatlīdzekļiem</t>
  </si>
  <si>
    <t>Finanšu saistības:</t>
  </si>
  <si>
    <t>Parādi par materiāliem un pakalpojumiem</t>
  </si>
  <si>
    <t>Uzkrātās saistības</t>
  </si>
  <si>
    <t>Pārējās īstermiņa finanšu saistības</t>
  </si>
  <si>
    <t>KOPĀ finanšu saistības</t>
  </si>
  <si>
    <t>Nefinanšu saistības:</t>
  </si>
  <si>
    <t>Saņemtie avansa maksājumi</t>
  </si>
  <si>
    <t>KOPĀ nefinanšu saistības</t>
  </si>
  <si>
    <t>KOPĀ parādi piegādātājiem un pārējiem kreditoriem</t>
  </si>
  <si>
    <t>Uzkrājumi</t>
  </si>
  <si>
    <t>Atliktā nodokļa saistības</t>
  </si>
  <si>
    <t>Revenue</t>
  </si>
  <si>
    <t xml:space="preserve">Other income </t>
  </si>
  <si>
    <t>Raw materials and consumables used</t>
  </si>
  <si>
    <t>Personnel expenses</t>
  </si>
  <si>
    <t>Other operating expenses</t>
  </si>
  <si>
    <t>Operating profit</t>
  </si>
  <si>
    <t>Finance income</t>
  </si>
  <si>
    <t>Finance costs</t>
  </si>
  <si>
    <t>Profit for the year</t>
  </si>
  <si>
    <t xml:space="preserve">Profit attributable to: </t>
  </si>
  <si>
    <t>Gains on revaluation of property, plant and equipment</t>
  </si>
  <si>
    <t xml:space="preserve">Attributable to: </t>
  </si>
  <si>
    <t>ASSETS</t>
  </si>
  <si>
    <t>Intangible assets</t>
  </si>
  <si>
    <t>Property, plant and equipment</t>
  </si>
  <si>
    <t>Investment property</t>
  </si>
  <si>
    <t>Current assets</t>
  </si>
  <si>
    <t>Inventories</t>
  </si>
  <si>
    <t>Derivative financial instruments</t>
  </si>
  <si>
    <t>Cash and cash equivalents</t>
  </si>
  <si>
    <t>Total current assets</t>
  </si>
  <si>
    <t>TOTAL ASSETS</t>
  </si>
  <si>
    <t>EQUITY</t>
  </si>
  <si>
    <t>Share capital</t>
  </si>
  <si>
    <t>Hedge reserve</t>
  </si>
  <si>
    <t>Other reserves</t>
  </si>
  <si>
    <t>Retained earnings</t>
  </si>
  <si>
    <t>Total equity</t>
  </si>
  <si>
    <t>LIABILITIES</t>
  </si>
  <si>
    <t>Borrowings</t>
  </si>
  <si>
    <t>Deferred income tax liabilities</t>
  </si>
  <si>
    <t>Other liabilities and deferred income</t>
  </si>
  <si>
    <t>Current liabilities</t>
  </si>
  <si>
    <t>Trade and other payables</t>
  </si>
  <si>
    <t>Income tax payable</t>
  </si>
  <si>
    <t>Total current liabilities</t>
  </si>
  <si>
    <t>TOTAL EQUITY AND LIABILITIES</t>
  </si>
  <si>
    <t>Cash flows from operating activities</t>
  </si>
  <si>
    <t>Profit before tax</t>
  </si>
  <si>
    <t>Interest paid</t>
  </si>
  <si>
    <t>Interest received</t>
  </si>
  <si>
    <t>Cash flows from investing activities</t>
  </si>
  <si>
    <t>Purchase of intangible assets and PPE</t>
  </si>
  <si>
    <t>Cash flows from financing activities</t>
  </si>
  <si>
    <t>Repayment of borrowings</t>
  </si>
  <si>
    <t>Cash and cash equivalents at the beginning of the year</t>
  </si>
  <si>
    <t>External customers</t>
  </si>
  <si>
    <t>Results</t>
  </si>
  <si>
    <t>Capital expenditure</t>
  </si>
  <si>
    <t>Segment operating assets</t>
  </si>
  <si>
    <t>Segment operating liabilities</t>
  </si>
  <si>
    <t>Current corporate income tax liabilities</t>
  </si>
  <si>
    <t>Reconciliation of liabilities</t>
  </si>
  <si>
    <t>Reconciliation of profit</t>
  </si>
  <si>
    <t>Reconciliation of assets</t>
  </si>
  <si>
    <t>Heat sales</t>
  </si>
  <si>
    <t>Other revenue</t>
  </si>
  <si>
    <t>Electricity:</t>
  </si>
  <si>
    <t>Raw materials, spare parts and maintenance costs</t>
  </si>
  <si>
    <t>Wages and salaries</t>
  </si>
  <si>
    <t>Expenditure of employment termination</t>
  </si>
  <si>
    <t>Pension costs – defined contribution plan</t>
  </si>
  <si>
    <t>Transportation expenses</t>
  </si>
  <si>
    <t>Real estate tax</t>
  </si>
  <si>
    <t>Public utilities regulation fee</t>
  </si>
  <si>
    <t>Other expenses</t>
  </si>
  <si>
    <t>Interest income on bank accounts and deposits</t>
  </si>
  <si>
    <t>Net gain from currency exchange rate fluctuations</t>
  </si>
  <si>
    <t>Interest expense on borrowings</t>
  </si>
  <si>
    <t>Other finance costs</t>
  </si>
  <si>
    <t>At the beginning of the year</t>
  </si>
  <si>
    <t>Receivables written off during the year as uncollectible</t>
  </si>
  <si>
    <t>At the end of the year</t>
  </si>
  <si>
    <t>Cash at bank</t>
  </si>
  <si>
    <t>Reserves</t>
  </si>
  <si>
    <t>Total</t>
  </si>
  <si>
    <t>TOTAL</t>
  </si>
  <si>
    <t>Distribution system services</t>
  </si>
  <si>
    <t>Corporate functions</t>
  </si>
  <si>
    <t>TOTAL segments</t>
  </si>
  <si>
    <t>Adjustments and eliminations</t>
  </si>
  <si>
    <t>REVENUE</t>
  </si>
  <si>
    <t>TOTAL revenue</t>
  </si>
  <si>
    <t>TOTAL personnel expenses, including remuneration to the management</t>
  </si>
  <si>
    <t>Deferred tax liabilities at the end of the year</t>
  </si>
  <si>
    <t>Software</t>
  </si>
  <si>
    <t>Cost</t>
  </si>
  <si>
    <t>Accumulated amortisation</t>
  </si>
  <si>
    <t>Net book amount</t>
  </si>
  <si>
    <t>Additions</t>
  </si>
  <si>
    <t>Disposals</t>
  </si>
  <si>
    <t>Amortisation charge</t>
  </si>
  <si>
    <t>Allowances allocated free of charge</t>
  </si>
  <si>
    <t>Purchased allowances</t>
  </si>
  <si>
    <t>Used allowances</t>
  </si>
  <si>
    <t>Kvotu skaits / Number of allowances</t>
  </si>
  <si>
    <t>Cost or valuation</t>
  </si>
  <si>
    <t>Accumulated depreciation and impairment</t>
  </si>
  <si>
    <t>Transfers</t>
  </si>
  <si>
    <t>Impairment charge</t>
  </si>
  <si>
    <t>Depreciation</t>
  </si>
  <si>
    <t>PROPERTY, PLANT AND EQUIPMENT</t>
  </si>
  <si>
    <t>Technology equipment and machinery</t>
  </si>
  <si>
    <t>Latvijas elektriskie tīkli AS</t>
  </si>
  <si>
    <t>Sadales tīkls AS</t>
  </si>
  <si>
    <t>Liepājas enerģija SIA</t>
  </si>
  <si>
    <t>Pirmais Slēgtais Pensiju Fonds AS</t>
  </si>
  <si>
    <t>Other inventories</t>
  </si>
  <si>
    <t>Inventories written off</t>
  </si>
  <si>
    <t>Issued debt securities (bonds)</t>
  </si>
  <si>
    <t xml:space="preserve">At the beginning of the year </t>
  </si>
  <si>
    <t>Borrowings received</t>
  </si>
  <si>
    <t>Borrowings repaid</t>
  </si>
  <si>
    <t>Change in accrued interest on borrowings</t>
  </si>
  <si>
    <t>Foreign investment banks</t>
  </si>
  <si>
    <t>I) Outstanding fair values of derivatives and their classification</t>
  </si>
  <si>
    <t>Current</t>
  </si>
  <si>
    <t>Outstanding fair value at the beginning of the year</t>
  </si>
  <si>
    <t>Outstanding fair value at the end of the year</t>
  </si>
  <si>
    <t>PROVISIONS</t>
  </si>
  <si>
    <t>Current service cost</t>
  </si>
  <si>
    <t>Interest cost</t>
  </si>
  <si>
    <t>Deferred income on financing from European Union funds</t>
  </si>
  <si>
    <t>Deferred income from plant and equipment received free of charge</t>
  </si>
  <si>
    <t>Financial liabilities:</t>
  </si>
  <si>
    <t>Payables for materials and services</t>
  </si>
  <si>
    <t>Accrued expenses</t>
  </si>
  <si>
    <t>Other financial current payables</t>
  </si>
  <si>
    <t>State social security contributions and other taxes</t>
  </si>
  <si>
    <t>Advances received</t>
  </si>
  <si>
    <t>RELATED PARTY TRANSACTIONS</t>
  </si>
  <si>
    <t>Provisions</t>
  </si>
  <si>
    <t>FINANCIAL RISK MANAGEMENT</t>
  </si>
  <si>
    <t>Maksimālā kredītriska aplēse</t>
  </si>
  <si>
    <t>Citi ilgtermiņa finanšu debitori</t>
  </si>
  <si>
    <t>Naudas un īstermiņa depozītu sadalījums pēc finanšu darījumu partneriem pēc stāvokļa uz pārskata gada beigām atspoguļots šajā tabulā:</t>
  </si>
  <si>
    <t>Bez investīciju līmeņa vai bez kredītreitinga</t>
  </si>
  <si>
    <t>Likviditātes analīze (līgumiskas nediskontētas naudas plūsmas)</t>
  </si>
  <si>
    <t>Mazāk par 1 gadu</t>
  </si>
  <si>
    <t>Pašu kapitāla rādītājs</t>
  </si>
  <si>
    <t>Assessment of maximum possible exposure to credit risk</t>
  </si>
  <si>
    <t>Other current financial receivables</t>
  </si>
  <si>
    <t>The table below shows the balance of cash and cash equivalents by financial counterparties at the end of the reporting period:</t>
  </si>
  <si>
    <t>Liquidity analysis (contractual undiscounted cash flows)</t>
  </si>
  <si>
    <t>Capital Ratio</t>
  </si>
  <si>
    <t>Less than 1 year</t>
  </si>
  <si>
    <t>Assets</t>
  </si>
  <si>
    <t>Total assets</t>
  </si>
  <si>
    <t>Liabilities</t>
  </si>
  <si>
    <t>Revalued</t>
  </si>
  <si>
    <t>Accumulated depreciation</t>
  </si>
  <si>
    <t>Revalued net book amount</t>
  </si>
  <si>
    <t>Atrašanās vieta / Country of incorpo-ration</t>
  </si>
  <si>
    <t>Uzņēmēj-darbības veids / Business activity
held</t>
  </si>
  <si>
    <t>TOTAL raw materials and consumables used</t>
  </si>
  <si>
    <t>TOTAL other income</t>
  </si>
  <si>
    <t>Neto zaudējumi no līdz termiņa beigām turēto finanšu aktīvu atsavināšanas</t>
  </si>
  <si>
    <t>Neto ieņēmumi no emitēto parāda vērtspapīru (obligāciju) vērtības izmaiņām</t>
  </si>
  <si>
    <t>Net gain on issued debt securities (bonds)</t>
  </si>
  <si>
    <t>TOTAL finance income</t>
  </si>
  <si>
    <t>TOTAL finance costs</t>
  </si>
  <si>
    <t>TOTAL other operating expenses</t>
  </si>
  <si>
    <t>Interest expense on issued debt securities (bonds)</t>
  </si>
  <si>
    <t>Emitēto parāda vērtspapīru (obligāciju) kupona procentu izmaksas</t>
  </si>
  <si>
    <t>Net gain from sale of assets held for sale and PPE</t>
  </si>
  <si>
    <t>Neto peļņa no pārdošanai turēto aktīvu un pamatlīdzekļu pārdošanas</t>
  </si>
  <si>
    <t>Mazākumdaļai izmaksātās dividendes</t>
  </si>
  <si>
    <t>No 1 līdz 2 gadiem</t>
  </si>
  <si>
    <t>No 3 līdz 5 gadiem</t>
  </si>
  <si>
    <t>From 1 to 2 years</t>
  </si>
  <si>
    <t>From 3 to 5 years</t>
  </si>
  <si>
    <t>Over 5 years</t>
  </si>
  <si>
    <t>Uzkrātās saistības emitēto parāda vērtspapīru (obligāciju) kupona procentu izmaksām</t>
  </si>
  <si>
    <t>Accrued coupon interest on issued debt securities (bonds)</t>
  </si>
  <si>
    <t>Komercbankas</t>
  </si>
  <si>
    <t>Commercial banks</t>
  </si>
  <si>
    <t>Segment assets at the end of the year</t>
  </si>
  <si>
    <t>Segment liabilities at the end of the year</t>
  </si>
  <si>
    <t>Aizņēmumi no bankām</t>
  </si>
  <si>
    <t>Borrowings from banks</t>
  </si>
  <si>
    <t>Segment profit</t>
  </si>
  <si>
    <r>
      <t xml:space="preserve">Segmentu </t>
    </r>
    <r>
      <rPr>
        <b/>
        <sz val="8"/>
        <color indexed="8"/>
        <rFont val="Arial"/>
        <family val="2"/>
        <charset val="186"/>
      </rPr>
      <t>peļņa</t>
    </r>
  </si>
  <si>
    <t>Novērtēšanas datums</t>
  </si>
  <si>
    <t>Patiesās vērtības novērtējums</t>
  </si>
  <si>
    <t xml:space="preserve">Kotētās tirgus cenas </t>
  </si>
  <si>
    <t>(1. līmenis)</t>
  </si>
  <si>
    <t xml:space="preserve">Uz novērojamiem tirgus datiem balstīti pieņēmumi </t>
  </si>
  <si>
    <t>(2. līmenis)</t>
  </si>
  <si>
    <t>Patiesajā vērtībā novērtētie aktīvi</t>
  </si>
  <si>
    <t>Atvasinātie finanšu instrumenti, t.sk.:</t>
  </si>
  <si>
    <t>Procentu likmju mijmaiņas darījumi</t>
  </si>
  <si>
    <t>Aktīvi, kuri atklāti patiesajā vērtībā</t>
  </si>
  <si>
    <t>Patiesajā vērtībā novērtētās saistības</t>
  </si>
  <si>
    <t>Saistības, kuras atklātas patiesajā vērtībā</t>
  </si>
  <si>
    <t>Uzskaites vērtība</t>
  </si>
  <si>
    <t>Patiesā vērtība</t>
  </si>
  <si>
    <t>Finanšu aktīvi</t>
  </si>
  <si>
    <t>Finanšu saistības</t>
  </si>
  <si>
    <t>Procentu likmju izmaiņām pakļautās saistības, t.sk.:</t>
  </si>
  <si>
    <t>Assets measured at fair value</t>
  </si>
  <si>
    <t>Derivative financial instruments, including:</t>
  </si>
  <si>
    <t>Interest rate swaps</t>
  </si>
  <si>
    <t>Liabilities measured at fair value</t>
  </si>
  <si>
    <t>Liabilities for which fair values are disclosed</t>
  </si>
  <si>
    <t>Financial assets</t>
  </si>
  <si>
    <t>Financial liabilities</t>
  </si>
  <si>
    <t>Date of valuation</t>
  </si>
  <si>
    <t>Fair value measurement using</t>
  </si>
  <si>
    <t xml:space="preserve">Quoted prices in active markets </t>
  </si>
  <si>
    <t>(Level 1)</t>
  </si>
  <si>
    <t xml:space="preserve">Significant observable inputs </t>
  </si>
  <si>
    <t>(Level 2)</t>
  </si>
  <si>
    <t xml:space="preserve">Significant unobservable inputs </t>
  </si>
  <si>
    <t>(Level 3)</t>
  </si>
  <si>
    <t>Carrying amount</t>
  </si>
  <si>
    <t>Fair value</t>
  </si>
  <si>
    <t>Pielikums Notes</t>
  </si>
  <si>
    <t>Pamatdarbības naudas plūsma</t>
  </si>
  <si>
    <t>Korekcijas:</t>
  </si>
  <si>
    <t>Saimnieciskās darbības peļņa pirms apgrozāmā kapitāla izmaiņām</t>
  </si>
  <si>
    <t>Nauda pamatdarbības rezultātā</t>
  </si>
  <si>
    <t>Izdevumi procentu maksājumiem</t>
  </si>
  <si>
    <t>Ieņēmumi no procentu maksājumiem</t>
  </si>
  <si>
    <t>Pamatdarbības neto naudas plūsma</t>
  </si>
  <si>
    <t>Ieguldīšanas darbības neto naudas plūsma</t>
  </si>
  <si>
    <t>Ieguldīšanas darbības naudas plūsma</t>
  </si>
  <si>
    <t>Finansēšanas darbības naudas plūsma</t>
  </si>
  <si>
    <t>Finansēšanas darbības neto naudas plūsma</t>
  </si>
  <si>
    <t>Notes</t>
  </si>
  <si>
    <t>Pašu kapitāla rādītāji</t>
  </si>
  <si>
    <t>The capital ratio figures</t>
  </si>
  <si>
    <t>Vairāk par 5 gadiem</t>
  </si>
  <si>
    <t>Pašu kapitāls, kopā</t>
  </si>
  <si>
    <t>6.   IEŅĒMUMI</t>
  </si>
  <si>
    <t>10. PĀRĒJĀS SAIMNIECISKĀS DARBĪBAS IZMAKSAS</t>
  </si>
  <si>
    <t>a) Finanšu ieņēmumi</t>
  </si>
  <si>
    <t>a) Finance income</t>
  </si>
  <si>
    <t>b) Finanšu izmaksas</t>
  </si>
  <si>
    <t>b) Finance costs</t>
  </si>
  <si>
    <t>Kapitalizētās personāla izmaksas</t>
  </si>
  <si>
    <t>Capitalised personnel expenses</t>
  </si>
  <si>
    <t>a) Intangible assets</t>
  </si>
  <si>
    <t>a) Property, plant and equipment</t>
  </si>
  <si>
    <t>AT REVALUED AMOUNTS</t>
  </si>
  <si>
    <t>AT AMOUNTS STATED ON HISTORICAL COST BASIS</t>
  </si>
  <si>
    <t>Latvia</t>
  </si>
  <si>
    <t>Electricity distribution</t>
  </si>
  <si>
    <t>Lithuania</t>
  </si>
  <si>
    <t>Estonia</t>
  </si>
  <si>
    <t xml:space="preserve">Thermal energy generation and supply in Liepaja city, electricity generation </t>
  </si>
  <si>
    <t>Management of pension plans</t>
  </si>
  <si>
    <t>KOPĀ nauda un naudas ekvivalenti</t>
  </si>
  <si>
    <t>Ar pamatlīdzekļu pārvērtēšanas rezervi saistītais atliktais nodoklis</t>
  </si>
  <si>
    <t>Ieņēmumi no atvasināto finanšu instrumentu patiesās vērtības izmaiņām</t>
  </si>
  <si>
    <t>Gains from fair value changes in derivative financial instruments</t>
  </si>
  <si>
    <t>II) Procentu likmju mijmaiņas darījumi</t>
  </si>
  <si>
    <t>II) Interest rate swaps</t>
  </si>
  <si>
    <t>(3. līmenis)</t>
  </si>
  <si>
    <t>Pieņēmumi, kas nav balstīti uz novērojamiem tirgus datiem</t>
  </si>
  <si>
    <t>Pieņēmumi</t>
  </si>
  <si>
    <t>Diskonta likme</t>
  </si>
  <si>
    <t>Darba samaksas nākotnes izmaiņas</t>
  </si>
  <si>
    <t>Darba attiecību izbeigšanas varbūtība</t>
  </si>
  <si>
    <t>Uzkrājumu pēcnodarbinātības pabalstiem izmaiņas</t>
  </si>
  <si>
    <t>Assumptions</t>
  </si>
  <si>
    <t>Discount rate</t>
  </si>
  <si>
    <t>Future salary changes</t>
  </si>
  <si>
    <t>Retirement probability changes</t>
  </si>
  <si>
    <t>1% increase</t>
  </si>
  <si>
    <t>1% decrease</t>
  </si>
  <si>
    <t>Valsts sociālās apdrošināšanas obligātās iemaksas un pārējie nodokļi</t>
  </si>
  <si>
    <t>Deferred expenses</t>
  </si>
  <si>
    <t>Naudas līdzekļi ar ierobežojumiem*</t>
  </si>
  <si>
    <t>Restricted cash and cash equivalents*</t>
  </si>
  <si>
    <t>Ilgtermiņa un īstermiņa aizņēmumi ar fiksētu procentu likmi:</t>
  </si>
  <si>
    <t>Dabas aizsardzības un darba drošības izmaksas</t>
  </si>
  <si>
    <t>Neto zaudējumi no ārvalstu valūtas kursu svārstībām</t>
  </si>
  <si>
    <t>Net losses on currency exchange rate fluctuations</t>
  </si>
  <si>
    <t>Kārtējās darba izmaksas</t>
  </si>
  <si>
    <t>Pārklasificēts uz ieguldījuma īpašumiem</t>
  </si>
  <si>
    <t>Reclassified to investment property</t>
  </si>
  <si>
    <t>c) Pamatlīdzekļu pārvērtēšana</t>
  </si>
  <si>
    <t>c) Property, plant and equipment revaluation</t>
  </si>
  <si>
    <t>b) Ieguldījuma īpašumi</t>
  </si>
  <si>
    <t>b) Investment property</t>
  </si>
  <si>
    <t>Atlikusī vērtība gada sākumā</t>
  </si>
  <si>
    <t>Pārdots</t>
  </si>
  <si>
    <t>Atlikusī vērtība gada beigās</t>
  </si>
  <si>
    <t>Net book amount at the beginning of the year</t>
  </si>
  <si>
    <t>Sold</t>
  </si>
  <si>
    <t>Net book amount at the end of the year</t>
  </si>
  <si>
    <t>Aktīvi, kopā</t>
  </si>
  <si>
    <t>Peļņa</t>
  </si>
  <si>
    <t xml:space="preserve">Aktīvi </t>
  </si>
  <si>
    <t xml:space="preserve">Ilgtermiņa aktīvi </t>
  </si>
  <si>
    <t xml:space="preserve">Pašu kapitāls </t>
  </si>
  <si>
    <t xml:space="preserve">Aizņēmumi </t>
  </si>
  <si>
    <t>DARBĪBAS RĀDĪTĀJI</t>
  </si>
  <si>
    <t>GWh</t>
  </si>
  <si>
    <t>Baa3 (stable)</t>
  </si>
  <si>
    <t>Profit</t>
  </si>
  <si>
    <t>Net cash flows from operating activities</t>
  </si>
  <si>
    <t>Number of employees at the end of the year</t>
  </si>
  <si>
    <t>KEY FIGURES</t>
  </si>
  <si>
    <t>a) Rezerves</t>
  </si>
  <si>
    <t>a) Reserves</t>
  </si>
  <si>
    <t>Samazinātā peļņa uz vienu akciju (eiro)</t>
  </si>
  <si>
    <t>Pamatpeļņa uz vienu akciju (eiro)</t>
  </si>
  <si>
    <t>Basic earnings per share (in euros)</t>
  </si>
  <si>
    <t>Diluted earnings per share (in euros)</t>
  </si>
  <si>
    <t>c) Peļņa uz akciju</t>
  </si>
  <si>
    <t>c) Earnings per share</t>
  </si>
  <si>
    <t>Weighted average number of shares (thousand)</t>
  </si>
  <si>
    <t>Vidējais svērtais akciju skaits (tūkstošos)</t>
  </si>
  <si>
    <t>Ilgtermiņa finanšu ieguldījumi</t>
  </si>
  <si>
    <t>Darbinieku skaits pārskata gada beigās</t>
  </si>
  <si>
    <t>Vidējais darbinieku skaits pārskata gadā</t>
  </si>
  <si>
    <t>Average number of employees during the year</t>
  </si>
  <si>
    <t>–</t>
  </si>
  <si>
    <t>Elektroenerģijas obligātā iepirkuma administrēšana</t>
  </si>
  <si>
    <t>Management of the mandatory procurement process</t>
  </si>
  <si>
    <t>Thermal energy generation and supply in Riga, electricity generation</t>
  </si>
  <si>
    <t>0,0051%</t>
  </si>
  <si>
    <t>TOTAL trade and other current payables</t>
  </si>
  <si>
    <t>Zemāk ir atspoguļoti nozīmīgāko uzkrājuma apjomu ietekmējošo pieņēmumu jūtīguma analīzes rādītāji pārskata gada beigās:</t>
  </si>
  <si>
    <t>A quantitative sensitivity analysis for significant assumptions as at the end of the year is as shown below:</t>
  </si>
  <si>
    <t>Post–employment benefits paid</t>
  </si>
  <si>
    <t>a) Provisions for post–employment benefits</t>
  </si>
  <si>
    <r>
      <t>–</t>
    </r>
    <r>
      <rPr>
        <sz val="7"/>
        <color indexed="8"/>
        <rFont val="Arial"/>
        <family val="2"/>
        <charset val="186"/>
      </rPr>
      <t> </t>
    </r>
    <r>
      <rPr>
        <sz val="8"/>
        <color indexed="8"/>
        <rFont val="Arial"/>
        <family val="2"/>
        <charset val="186"/>
      </rPr>
      <t>emitētie parāda vērtspapīri (obligācijas)</t>
    </r>
  </si>
  <si>
    <t>Interest–bearing liabilities, including:</t>
  </si>
  <si>
    <t>– issued debt securities (bonds)</t>
  </si>
  <si>
    <t>Electricity forwards and futures</t>
  </si>
  <si>
    <t>Elektroenerģijas cenu nākotnes darījumi</t>
  </si>
  <si>
    <t>III) Elektroenerģijas cenu nākotnes darījumi</t>
  </si>
  <si>
    <t>III) Electricity forwards and futures</t>
  </si>
  <si>
    <t>– &lt; 1 year</t>
  </si>
  <si>
    <t>– 1–5 years</t>
  </si>
  <si>
    <t>– &gt; 5 years</t>
  </si>
  <si>
    <t>– 1 gads vai mazāk</t>
  </si>
  <si>
    <t>– 1–5 gadi</t>
  </si>
  <si>
    <t>– virs 5 gadiem</t>
  </si>
  <si>
    <t>– 1 gads vai mazāk (ilgtermiņa aizņēmumu īstermiņa daļa)</t>
  </si>
  <si>
    <t>Accrued interest on non–current borrowings</t>
  </si>
  <si>
    <t xml:space="preserve">      – ilgtermiņa daļa</t>
  </si>
  <si>
    <t>Non–current borrowings from financial institutions</t>
  </si>
  <si>
    <t>Deferred tax related to non–current assets revaluation reserve</t>
  </si>
  <si>
    <t>– &lt; 1 year (current portion of non–current borrowings)</t>
  </si>
  <si>
    <t>Fixed rate non–current and current borrowings:</t>
  </si>
  <si>
    <t>Floating rate non–current and current borrowings:</t>
  </si>
  <si>
    <t xml:space="preserve">     – non–current</t>
  </si>
  <si>
    <t>RESERVES, DIVIDENDS AND EARNINGS PER SHARE</t>
  </si>
  <si>
    <t>Short–term bank deposits</t>
  </si>
  <si>
    <t>‒</t>
  </si>
  <si>
    <t>Pre‒tax and overpaid taxes</t>
  </si>
  <si>
    <t>– par siltumenerģiju</t>
  </si>
  <si>
    <t>– Heating customers</t>
  </si>
  <si>
    <t>AS „Rīgas siltums”</t>
  </si>
  <si>
    <t>Rīgas siltums AS</t>
  </si>
  <si>
    <t>Elektrum Lietuva, UAB</t>
  </si>
  <si>
    <t>e) Noma</t>
  </si>
  <si>
    <t>Pārvades sistēmas aktīvu noma</t>
  </si>
  <si>
    <t>KOPĀ ieņēmumi no nomas</t>
  </si>
  <si>
    <t>KOPĀ nomas izmaksas</t>
  </si>
  <si>
    <t>of which,</t>
  </si>
  <si>
    <t>Transmission system assets lease</t>
  </si>
  <si>
    <t>TOTAL rental income</t>
  </si>
  <si>
    <t>TOTAL rental expense</t>
  </si>
  <si>
    <t>Datorprog-rammas</t>
  </si>
  <si>
    <t>Bez atlīdzības saņemtās kvotas</t>
  </si>
  <si>
    <t>Attiecināts pret ilgtermiņa ieguldījumu pārvērtēšanas rezervi pašu kapitālā (20. a pielikums)</t>
  </si>
  <si>
    <t>Attributable to non–current assets revaluation reserve in equity (Note 20 a)</t>
  </si>
  <si>
    <t>TOTAL income tax</t>
  </si>
  <si>
    <t>Net losses on redemption of held–to–maturity financial assets</t>
  </si>
  <si>
    <t>Interest income from held–to–maturity financial assets</t>
  </si>
  <si>
    <t>KOPĀ vadības atalgojums*</t>
  </si>
  <si>
    <t>TOTAL remuneration to the management*</t>
  </si>
  <si>
    <t>Held‒to‒maturity financial assets</t>
  </si>
  <si>
    <t>Non‒current financial investments</t>
  </si>
  <si>
    <t>11 b</t>
  </si>
  <si>
    <t>11 a</t>
  </si>
  <si>
    <r>
      <t xml:space="preserve">Peļņa pirms </t>
    </r>
    <r>
      <rPr>
        <b/>
        <sz val="8"/>
        <color indexed="8"/>
        <rFont val="Arial"/>
        <family val="2"/>
        <charset val="186"/>
      </rPr>
      <t>nodokļa</t>
    </r>
  </si>
  <si>
    <t>Corporate Functions</t>
  </si>
  <si>
    <t>Segmenti KOPĀ</t>
  </si>
  <si>
    <t>Inter‒segment</t>
  </si>
  <si>
    <t>No or non‒investment level credit rating</t>
  </si>
  <si>
    <t>17 a</t>
  </si>
  <si>
    <t>17 b</t>
  </si>
  <si>
    <t>Other non‒current receivables</t>
  </si>
  <si>
    <t xml:space="preserve"> ‒ zaudējumi no ilgtermiņa aktīvu norakstīšanas</t>
  </si>
  <si>
    <t xml:space="preserve"> ‒ procentu izmaksas</t>
  </si>
  <si>
    <t xml:space="preserve"> ‒ procentu ieņēmumi</t>
  </si>
  <si>
    <t xml:space="preserve"> ‒ Loss from disposal of non‒current assets</t>
  </si>
  <si>
    <t xml:space="preserve"> ‒ Interest costs</t>
  </si>
  <si>
    <t xml:space="preserve"> ‒ Interest income</t>
  </si>
  <si>
    <t>13 a, 14 a</t>
  </si>
  <si>
    <t>Operating profit before working capital adjustments</t>
  </si>
  <si>
    <t>Cash generated from operating activities</t>
  </si>
  <si>
    <t>Net cash flows used in investing activities</t>
  </si>
  <si>
    <t>Izdevumi aizņēmumu atmaksai</t>
  </si>
  <si>
    <t>Dividends paid to non‒controlling interests</t>
  </si>
  <si>
    <t>Non‒controlling interests</t>
  </si>
  <si>
    <t>20 b</t>
  </si>
  <si>
    <t>20 a</t>
  </si>
  <si>
    <t>13 a</t>
  </si>
  <si>
    <t>14 a</t>
  </si>
  <si>
    <t>14 b</t>
  </si>
  <si>
    <t>Investments in held‒to‒maturity financial assets</t>
  </si>
  <si>
    <t>Non‒current assets</t>
  </si>
  <si>
    <t>Total non‒current assets</t>
  </si>
  <si>
    <t>Non‒current liabilities</t>
  </si>
  <si>
    <t>Total non‒current liabilities</t>
  </si>
  <si>
    <t xml:space="preserve">  ‒ Non‒controlling interests</t>
  </si>
  <si>
    <t xml:space="preserve">  ‒ Mazākuma daļu</t>
  </si>
  <si>
    <t>20 c</t>
  </si>
  <si>
    <r>
      <t xml:space="preserve">3) </t>
    </r>
    <r>
      <rPr>
        <sz val="7"/>
        <color indexed="8"/>
        <rFont val="Arial"/>
        <family val="2"/>
        <charset val="186"/>
      </rPr>
      <t>Peļņa pirms nodokļiem – peļņa pirms uzņēmumu ienākuma nodokļa</t>
    </r>
  </si>
  <si>
    <r>
      <t>1)</t>
    </r>
    <r>
      <rPr>
        <sz val="7"/>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</si>
  <si>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r>
      <t xml:space="preserve">2) </t>
    </r>
    <r>
      <rPr>
        <sz val="7"/>
        <color indexed="8"/>
        <rFont val="Arial"/>
        <family val="2"/>
        <charset val="186"/>
      </rPr>
      <t>Saimnieciskās darbības peļņa – peļņa pirms uzņēmumu ienākuma nodokļa, finanšu izmaksām un ieņēmumiem</t>
    </r>
  </si>
  <si>
    <r>
      <t>1)</t>
    </r>
    <r>
      <rPr>
        <sz val="7"/>
        <color indexed="8"/>
        <rFont val="Arial"/>
        <family val="2"/>
        <charset val="186"/>
      </rPr>
      <t xml:space="preserve"> EBITDA – earnings before interest, income tax, share of result of associates, depreciation and amortisation, and impairment of intangible assets and property, plant and equipment</t>
    </r>
  </si>
  <si>
    <r>
      <t xml:space="preserve">2) </t>
    </r>
    <r>
      <rPr>
        <sz val="7"/>
        <color indexed="8"/>
        <rFont val="Arial"/>
        <family val="2"/>
        <charset val="186"/>
      </rPr>
      <t>Operating profit – earnings before income tax, finance income and costs</t>
    </r>
  </si>
  <si>
    <r>
      <t xml:space="preserve">3) </t>
    </r>
    <r>
      <rPr>
        <sz val="7"/>
        <color indexed="8"/>
        <rFont val="Arial"/>
        <family val="2"/>
        <charset val="186"/>
      </rPr>
      <t>Profit before tax – earnings before income tax</t>
    </r>
  </si>
  <si>
    <t>Non–current assets</t>
  </si>
  <si>
    <t>Elektrum Eesti OÜ</t>
  </si>
  <si>
    <t>Pārējie pamatlīdzekļi</t>
  </si>
  <si>
    <t>Sadales sistēmas pakalpojumi</t>
  </si>
  <si>
    <t>Pamatlīdzekļu pārvērtēšanas rezerves pieaugums pārvērtēšanas rezultātā</t>
  </si>
  <si>
    <t>Increase of non–current assets revaluation reserve as a result of revaluation</t>
  </si>
  <si>
    <t>Dzīvības apdrošināšanas izmaksas</t>
  </si>
  <si>
    <t>Life insurance costs</t>
  </si>
  <si>
    <t>Pārdotās kvotas</t>
  </si>
  <si>
    <t>Sold allowances</t>
  </si>
  <si>
    <t>Aktīvu vērtības samazinājums</t>
  </si>
  <si>
    <t>Pārvades aktīvu noma</t>
  </si>
  <si>
    <t>Lease of transmission system assets</t>
  </si>
  <si>
    <t>Disposal</t>
  </si>
  <si>
    <t>Baa2 (stable)</t>
  </si>
  <si>
    <t>Finanšu rādītāji</t>
  </si>
  <si>
    <t>Finanšu koeficienti</t>
  </si>
  <si>
    <t>Darbības rādītāji</t>
  </si>
  <si>
    <t>Financial figures</t>
  </si>
  <si>
    <t>Financial ratios</t>
  </si>
  <si>
    <t>Operational figures</t>
  </si>
  <si>
    <t>Selling expenses and customer services</t>
  </si>
  <si>
    <t>Information technology maintenance</t>
  </si>
  <si>
    <t>Environment protection and work safety</t>
  </si>
  <si>
    <t>Real estate maintenance and utilities expenses</t>
  </si>
  <si>
    <t>Telecommunications services</t>
  </si>
  <si>
    <t>Pārdošanas un klientu apkalpošanas izmaksas</t>
  </si>
  <si>
    <t>Informācijas tehnoloģiju sistēmu uzturēšana</t>
  </si>
  <si>
    <t>Īre, telpu un teritorijas uzturēšana</t>
  </si>
  <si>
    <t>Telekomunikāciju un sakaru pakalpojumi</t>
  </si>
  <si>
    <t>Darbinieku skaits</t>
  </si>
  <si>
    <t>Number of employees</t>
  </si>
  <si>
    <r>
      <rPr>
        <i/>
        <sz val="8"/>
        <color indexed="8"/>
        <rFont val="Arial"/>
        <family val="2"/>
        <charset val="186"/>
      </rPr>
      <t>Moody’s</t>
    </r>
    <r>
      <rPr>
        <sz val="8"/>
        <color indexed="8"/>
        <rFont val="Arial"/>
        <family val="2"/>
        <charset val="186"/>
      </rPr>
      <t xml:space="preserve"> kredītreitings</t>
    </r>
  </si>
  <si>
    <t>Nolietojums, amortizācija un nemateriālo ieguldījumu un pamatlīdzekļu vērtības samazinājums</t>
  </si>
  <si>
    <t>Depreciation, amortisation and impairment of intangible assets and property, plant and equipment</t>
  </si>
  <si>
    <t xml:space="preserve"> ‒ Amortisation, depreciation and impairment of intangible assets and property, plant and equipment</t>
  </si>
  <si>
    <t>Adjustments:</t>
  </si>
  <si>
    <t>Net cash flows used in financing activities</t>
  </si>
  <si>
    <t>Finanšu aktīvi sadalījumā pa kategorijām:</t>
  </si>
  <si>
    <t>Financial assets by categories:</t>
  </si>
  <si>
    <t>Finanšu saistības sadalījumā pa kategorijām:</t>
  </si>
  <si>
    <t>Financial liabilities by categories:</t>
  </si>
  <si>
    <t>Ar investīciju līmeņa kredītreitingu*</t>
  </si>
  <si>
    <t>Investment level credit rating*</t>
  </si>
  <si>
    <t>* Baltijas banku mātessabiedrībām noteiktais investīciju līmeņa kredītreitings</t>
  </si>
  <si>
    <t>* Investment level credit rating assigned for the parent companies of Baltic banks</t>
  </si>
  <si>
    <t>Amortizācija, nolietojums un nemateriālo ieguldījumu un pamatlīdzekļu vērtības samazinājums</t>
  </si>
  <si>
    <t>Amortisation, depreciation and intangible assets and property, plant and equipment impairment loss</t>
  </si>
  <si>
    <t>Aizņēmumu procentu izmaksas</t>
  </si>
  <si>
    <t>b) Greenhouse gas emission allowances</t>
  </si>
  <si>
    <t>Izejvielas un materiāli</t>
  </si>
  <si>
    <t>Uzkrājumi izejvielām, materiāliem un pārējiem krājumiem</t>
  </si>
  <si>
    <t>Raw materials and materials</t>
  </si>
  <si>
    <t>Allowance for raw materials and other inventories</t>
  </si>
  <si>
    <t>Revalued property, plant and equipment (Note 14 c)</t>
  </si>
  <si>
    <t>2016. gada 31. decembrī</t>
  </si>
  <si>
    <t>As of 31 December 2016</t>
  </si>
  <si>
    <t>Energy resources costs</t>
  </si>
  <si>
    <t>Energoresursu izmaksas</t>
  </si>
  <si>
    <t>Tehnoloģiskās iekārtas un ierīces</t>
  </si>
  <si>
    <t>Property, plant and equipment TOTAL</t>
  </si>
  <si>
    <t>Assets under construction and advance payments</t>
  </si>
  <si>
    <t>Uzkrātais nolietojums un vērtības samazinājums</t>
  </si>
  <si>
    <t>Atlikums 2016. gada 31. decembrī</t>
  </si>
  <si>
    <t>Siltumenerģijas izstrāde</t>
  </si>
  <si>
    <t>Ražošana un tirdzniecība</t>
  </si>
  <si>
    <t>Generation and trade</t>
  </si>
  <si>
    <t>Distribution</t>
  </si>
  <si>
    <t>Pieslēgumu lietošanas tiesības</t>
  </si>
  <si>
    <t>Connection usage rights</t>
  </si>
  <si>
    <t>Zeme, ēkas un inženierbūves</t>
  </si>
  <si>
    <t>Land, buildings and facilities</t>
  </si>
  <si>
    <t>Investments</t>
  </si>
  <si>
    <t>Investīcijas</t>
  </si>
  <si>
    <t>Mātessabiedrības akcionāra kapitāla līdzdalības daļa</t>
  </si>
  <si>
    <t>Equity attributable to equity holder of the Parent Company</t>
  </si>
  <si>
    <t>Attiecināms uz mātessabiedrības akcionāru</t>
  </si>
  <si>
    <t>Attributable to equity holder of the Parent Company</t>
  </si>
  <si>
    <r>
      <t>Profit before tax</t>
    </r>
    <r>
      <rPr>
        <vertAlign val="superscript"/>
        <sz val="8"/>
        <rFont val="Arial"/>
        <family val="2"/>
        <charset val="186"/>
      </rPr>
      <t>3)</t>
    </r>
  </si>
  <si>
    <r>
      <t>Operating profit</t>
    </r>
    <r>
      <rPr>
        <vertAlign val="superscript"/>
        <sz val="8"/>
        <rFont val="Arial"/>
        <family val="2"/>
        <charset val="186"/>
      </rPr>
      <t>2)</t>
    </r>
  </si>
  <si>
    <r>
      <t>EBITDA</t>
    </r>
    <r>
      <rPr>
        <vertAlign val="superscript"/>
        <sz val="8"/>
        <rFont val="Arial"/>
        <family val="2"/>
        <charset val="186"/>
      </rPr>
      <t>1)</t>
    </r>
  </si>
  <si>
    <r>
      <t>EBITDA</t>
    </r>
    <r>
      <rPr>
        <vertAlign val="superscript"/>
        <sz val="8"/>
        <color indexed="8"/>
        <rFont val="Arial"/>
        <family val="2"/>
        <charset val="186"/>
      </rPr>
      <t>1)</t>
    </r>
  </si>
  <si>
    <r>
      <t>Saimnieciskās darbības peļņa</t>
    </r>
    <r>
      <rPr>
        <vertAlign val="superscript"/>
        <sz val="8"/>
        <color indexed="8"/>
        <rFont val="Arial"/>
        <family val="2"/>
        <charset val="186"/>
      </rPr>
      <t>2)</t>
    </r>
  </si>
  <si>
    <r>
      <t>Peļņa pirms nodokļiem</t>
    </r>
    <r>
      <rPr>
        <vertAlign val="superscript"/>
        <sz val="8"/>
        <color indexed="8"/>
        <rFont val="Arial"/>
        <family val="2"/>
        <charset val="186"/>
      </rPr>
      <t>3)</t>
    </r>
  </si>
  <si>
    <r>
      <rPr>
        <i/>
        <sz val="8"/>
        <rFont val="Arial"/>
        <family val="2"/>
        <charset val="186"/>
      </rPr>
      <t>Moody’s</t>
    </r>
    <r>
      <rPr>
        <sz val="8"/>
        <rFont val="Arial"/>
        <family val="2"/>
        <charset val="186"/>
      </rPr>
      <t xml:space="preserve"> credit rating</t>
    </r>
  </si>
  <si>
    <t xml:space="preserve">  ‒ Equity holder of the Parent Company</t>
  </si>
  <si>
    <t xml:space="preserve">  ‒ Mātessabiedrības akcionāru</t>
  </si>
  <si>
    <t>Gains from change in hedge reserve</t>
  </si>
  <si>
    <t>Ieņēmumi no naudas plūsmas riska ierobežošanas rezerves izmaiņām</t>
  </si>
  <si>
    <t>Pārējās īstermiņa saistības</t>
  </si>
  <si>
    <t>Other current payables</t>
  </si>
  <si>
    <t>Pamatlīdzekļu pārvērtēšanas rezerves norakstīšana, atskaitot atlikto uzņēmumu ienākuma nodokli</t>
  </si>
  <si>
    <t>Nauda un tās ekvivalenti pārskata gada beigās</t>
  </si>
  <si>
    <t>Cash and cash equivalents at the end of the year</t>
  </si>
  <si>
    <t>Dividends paid to equity holder of the Parent Company</t>
  </si>
  <si>
    <t>Mātessabiedrības akcionāram izmaksātās dividendes</t>
  </si>
  <si>
    <t>Siltumenerģijas pārdošana</t>
  </si>
  <si>
    <t>Iepirktā elektroenerģija</t>
  </si>
  <si>
    <t>Purchased electricity</t>
  </si>
  <si>
    <t>Capitalised borrowing costs (Note 14 a)</t>
  </si>
  <si>
    <t>Kapitalizētās aizņēmumu procentu izmaksas (14. a pielikums)</t>
  </si>
  <si>
    <t>Usage rights, licences</t>
  </si>
  <si>
    <t>Lietošanas tiesības, licences</t>
  </si>
  <si>
    <t>Assets under development</t>
  </si>
  <si>
    <t>Other PPE</t>
  </si>
  <si>
    <t>Nepabeigtā celtniecība un avansa maksājumi</t>
  </si>
  <si>
    <t>KOPĀ pamatlīdzekļi</t>
  </si>
  <si>
    <t>Ieguldīts pamatkapitālā (19. pielikums)*</t>
  </si>
  <si>
    <t>Invested in share capital (Note 19)*</t>
  </si>
  <si>
    <t>Ieguldījuma īpašumi KOPĀ</t>
  </si>
  <si>
    <t>TOTAL Investment property</t>
  </si>
  <si>
    <t>e) Leases</t>
  </si>
  <si>
    <t>TOTAL revalued PPE</t>
  </si>
  <si>
    <t>Revalued property, plant and equipment groups</t>
  </si>
  <si>
    <t xml:space="preserve">   tajā skaitā:</t>
  </si>
  <si>
    <t>Citi uzkrātie ieņēmumi</t>
  </si>
  <si>
    <t>Other accrued income</t>
  </si>
  <si>
    <t>Citi īstermiņa debitori</t>
  </si>
  <si>
    <t>Allowance for impaired receivables</t>
  </si>
  <si>
    <t>Other current receivables</t>
  </si>
  <si>
    <t>Total cash and cash equivalents</t>
  </si>
  <si>
    <t>Total inventories</t>
  </si>
  <si>
    <t>Note</t>
  </si>
  <si>
    <t>Disposal of non–current assets revaluation reserve net of deferred tax</t>
  </si>
  <si>
    <t>Profit attributable to the equity holder of the Parent Company (in thousand EUR)</t>
  </si>
  <si>
    <t>Uz mātessabiedrības akcionāru attiecināmā pārskata gada peļņa (tūkstošos EUR)</t>
  </si>
  <si>
    <t>Total non–current borrowings</t>
  </si>
  <si>
    <t>Total current borrowings</t>
  </si>
  <si>
    <t>Total borrowings</t>
  </si>
  <si>
    <r>
      <t> </t>
    </r>
    <r>
      <rPr>
        <b/>
        <sz val="9"/>
        <color indexed="8"/>
        <rFont val="Arial"/>
        <family val="2"/>
        <charset val="186"/>
      </rPr>
      <t>Total borrowings</t>
    </r>
  </si>
  <si>
    <r>
      <t> </t>
    </r>
    <r>
      <rPr>
        <b/>
        <sz val="8"/>
        <color indexed="8"/>
        <rFont val="Arial"/>
        <family val="2"/>
        <charset val="186"/>
      </rPr>
      <t>Total fixed rate borrowings</t>
    </r>
  </si>
  <si>
    <r>
      <t> Total</t>
    </r>
    <r>
      <rPr>
        <b/>
        <sz val="8"/>
        <color indexed="8"/>
        <rFont val="Arial"/>
        <family val="2"/>
        <charset val="186"/>
      </rPr>
      <t xml:space="preserve"> floating rate borrowings</t>
    </r>
  </si>
  <si>
    <t>Total borrowings:</t>
  </si>
  <si>
    <t>Atvasināto finanšu instrumentu patieso vērtību atlikumi atspoguļoti nākamajās tabulās:</t>
  </si>
  <si>
    <t>In tables below outstanding fair values of derivatives are disclosed as follows:</t>
  </si>
  <si>
    <t>Total outstanding fair values of derivatives</t>
  </si>
  <si>
    <t>Non–current</t>
  </si>
  <si>
    <t>Total fair values of derivative financial instruments</t>
  </si>
  <si>
    <t>Impact on provisions for post–employment benefits</t>
  </si>
  <si>
    <t>pieaugums par 1 %</t>
  </si>
  <si>
    <t>samazinājums par 1 %</t>
  </si>
  <si>
    <t>Total financial liabilities</t>
  </si>
  <si>
    <t>Non–financial liabilities:</t>
  </si>
  <si>
    <t>Total non–financial liabilities</t>
  </si>
  <si>
    <t>Koncerns/Group</t>
  </si>
  <si>
    <t>Sabiedrība/Company</t>
  </si>
  <si>
    <t>TOTAL contributions and profit distributions recognised directly in equity</t>
  </si>
  <si>
    <t>Dividendes par 2016. gadu</t>
  </si>
  <si>
    <t>Dividends for 2016</t>
  </si>
  <si>
    <t>Koncerns / Group</t>
  </si>
  <si>
    <t>2017. gada 31. decembrī</t>
  </si>
  <si>
    <t>As of 31 December 2017</t>
  </si>
  <si>
    <t>31/12/2017</t>
  </si>
  <si>
    <t>Finanšu aktīvi 2017. gada 31. decembrī</t>
  </si>
  <si>
    <t>Financial assets as of 31 December 2017</t>
  </si>
  <si>
    <t>Finanšu saistības 2017. gada 31. decembrī</t>
  </si>
  <si>
    <t>Financial liabilities as of 31 December 2017</t>
  </si>
  <si>
    <t>2017. gads</t>
  </si>
  <si>
    <t>Year ended 31 December 2017</t>
  </si>
  <si>
    <t>Pielikums                 Notes</t>
  </si>
  <si>
    <t>Atlikusī vērtība 2017. gada 31. decembrī</t>
  </si>
  <si>
    <r>
      <t>14.</t>
    </r>
    <r>
      <rPr>
        <b/>
        <sz val="14"/>
        <color rgb="FF054F95"/>
        <rFont val="Times New Roman"/>
        <family val="1"/>
        <charset val="186"/>
      </rPr>
      <t xml:space="preserve">  </t>
    </r>
    <r>
      <rPr>
        <b/>
        <sz val="14"/>
        <color rgb="FF054F95"/>
        <rFont val="Arial"/>
        <family val="2"/>
        <charset val="186"/>
      </rPr>
      <t>PAMATLĪDZEKĻI</t>
    </r>
  </si>
  <si>
    <t>LATVENERGO KONCERNA un AS LATVENERGO</t>
  </si>
  <si>
    <t>LATVENERGO GROUP and AS LATVENERGO</t>
  </si>
  <si>
    <t>Sabiedrības</t>
  </si>
  <si>
    <t>Companies</t>
  </si>
  <si>
    <t>Interest held, %</t>
  </si>
  <si>
    <t>Enerģijas publiskais tirgotājs AS</t>
  </si>
  <si>
    <t>Siltumenerģijas, elektroenerģijas ražošana un pārdošana Liepājā</t>
  </si>
  <si>
    <t>Siltumenerģijas, elektroenerģijas ražošana un pārdošana Rīgā</t>
  </si>
  <si>
    <r>
      <t>15.</t>
    </r>
    <r>
      <rPr>
        <b/>
        <sz val="12"/>
        <color rgb="FF054F95"/>
        <rFont val="Times New Roman"/>
        <family val="1"/>
        <charset val="186"/>
      </rPr>
      <t xml:space="preserve">   </t>
    </r>
    <r>
      <rPr>
        <b/>
        <sz val="12"/>
        <color rgb="FF054F95"/>
        <rFont val="Arial"/>
        <family val="2"/>
        <charset val="186"/>
      </rPr>
      <t>ILGTERMIŅA FINANŠU IEGULDĪJUMI</t>
    </r>
  </si>
  <si>
    <r>
      <t>18.</t>
    </r>
    <r>
      <rPr>
        <b/>
        <sz val="12"/>
        <color rgb="FF054F95"/>
        <rFont val="Times New Roman"/>
        <family val="1"/>
        <charset val="186"/>
      </rPr>
      <t>  </t>
    </r>
    <r>
      <rPr>
        <b/>
        <sz val="12"/>
        <color rgb="FF054F95"/>
        <rFont val="Arial"/>
        <family val="2"/>
        <charset val="186"/>
      </rPr>
      <t>NAUDA UN NAUDAS EKVIVALENTI</t>
    </r>
  </si>
  <si>
    <t>2017</t>
  </si>
  <si>
    <r>
      <t>20.</t>
    </r>
    <r>
      <rPr>
        <b/>
        <sz val="12"/>
        <color rgb="FF054F95"/>
        <rFont val="Times New Roman"/>
        <family val="1"/>
        <charset val="186"/>
      </rPr>
      <t>  </t>
    </r>
    <r>
      <rPr>
        <b/>
        <sz val="12"/>
        <color rgb="FF054F95"/>
        <rFont val="Arial"/>
        <family val="2"/>
        <charset val="186"/>
      </rPr>
      <t>REZERVES, DIVIDENDES UN PEĻŅA UZ AKCIJU</t>
    </r>
  </si>
  <si>
    <t>Atlikums 2017. gada 31. decembrī</t>
  </si>
  <si>
    <r>
      <t xml:space="preserve">3. </t>
    </r>
    <r>
      <rPr>
        <b/>
        <sz val="7"/>
        <color rgb="FF054F95"/>
        <rFont val="Times New Roman"/>
        <family val="1"/>
        <charset val="186"/>
      </rPr>
      <t xml:space="preserve"> </t>
    </r>
    <r>
      <rPr>
        <b/>
        <sz val="14"/>
        <color rgb="FF054F95"/>
        <rFont val="Arial"/>
        <family val="2"/>
        <charset val="186"/>
      </rPr>
      <t>FINANŠU RISKU VADĪBA</t>
    </r>
  </si>
  <si>
    <t>IFRS 15</t>
  </si>
  <si>
    <t>b) Uzkrājumi darba attiecību izbeigšanas pabalstiem</t>
  </si>
  <si>
    <t>c) Uzkrājumi apkārtējās vides aizsardzībai</t>
  </si>
  <si>
    <t>Atmaksāti emitētie parāda vērtspapīri (obligācijas)</t>
  </si>
  <si>
    <t>Repaid issued debt securities (bonds)</t>
  </si>
  <si>
    <t>Emitēto parāda vērtspapīru (obligāciju) vērtības izmaiņas</t>
  </si>
  <si>
    <t>Changes in outstanding value of issued debt securities (bonds)</t>
  </si>
  <si>
    <t xml:space="preserve"> </t>
  </si>
  <si>
    <t>Pārējie nākamo periodu ieņēmumi</t>
  </si>
  <si>
    <t>Saņemtie nākamo periodu ieņēmumi (finansējums)</t>
  </si>
  <si>
    <t>Saņemtās pieslēguma maksas</t>
  </si>
  <si>
    <t>Other deferred income</t>
  </si>
  <si>
    <t>Deferred income from connection fees</t>
  </si>
  <si>
    <t>Avansa maksājumi par krājumiem</t>
  </si>
  <si>
    <t>Prepayments for inventories</t>
  </si>
  <si>
    <t xml:space="preserve">Ieguldījuma īpašumi </t>
  </si>
  <si>
    <t xml:space="preserve">Ieguldījuma īpašumi iznomāšanai </t>
  </si>
  <si>
    <t>Ieguldījuma īpašumi paredzēti atsavināšanai</t>
  </si>
  <si>
    <t xml:space="preserve"> Investment property</t>
  </si>
  <si>
    <t>Investment properties for lease</t>
  </si>
  <si>
    <t xml:space="preserve"> Investment property held for sale</t>
  </si>
  <si>
    <t>Pārklasificēts uz ieguldījuma īpašumiem paredzēti atsavināšanai</t>
  </si>
  <si>
    <t>Reclassified to investment property held for capital appreciation</t>
  </si>
  <si>
    <t>Reclassified from property, plant and equipment to investment property</t>
  </si>
  <si>
    <t>Positions reclassified</t>
  </si>
  <si>
    <t>Parādi no līgumiem ar klientiem</t>
  </si>
  <si>
    <t>Receivables from contracts with customers</t>
  </si>
  <si>
    <t>EQUITY AND LIABILITIES</t>
  </si>
  <si>
    <t>Pašu kapitāls</t>
  </si>
  <si>
    <t>Equity</t>
  </si>
  <si>
    <t>Nākamo periodu ieņēmumi no līgumiem ar klientiem</t>
  </si>
  <si>
    <t>IFRS or IAS applied</t>
  </si>
  <si>
    <t>Revenue from contracts with customers recognised over time:</t>
  </si>
  <si>
    <t>Total revenue from contracts with customers</t>
  </si>
  <si>
    <t>Other revenue:</t>
  </si>
  <si>
    <t>IAS 17</t>
  </si>
  <si>
    <t>Total other revenue</t>
  </si>
  <si>
    <t>TOTAL revenue </t>
  </si>
  <si>
    <t>TOTAL liabilities</t>
  </si>
  <si>
    <t>Piemērotais SFPS vai SGS</t>
  </si>
  <si>
    <t>Ieņēmumi no līgumiem ar klientiem, kas atzīti laika gaitā:</t>
  </si>
  <si>
    <t>15. SFPS</t>
  </si>
  <si>
    <t>KOPĀ ieņēmumi no līgumiem ar klientiem</t>
  </si>
  <si>
    <t>Pārējie ieņēmumi:</t>
  </si>
  <si>
    <t>17. SGS</t>
  </si>
  <si>
    <t xml:space="preserve">KOPĀ </t>
  </si>
  <si>
    <t>Pārējo aktīvu noma</t>
  </si>
  <si>
    <t>Lease of other assets</t>
  </si>
  <si>
    <t>Enerģijas pārdošana un ar to saistītie pakalpojumi</t>
  </si>
  <si>
    <t>Trade of energy and related supply services</t>
  </si>
  <si>
    <t>Pārvades sistēmas aktīvu noma (14. e pielikums)</t>
  </si>
  <si>
    <t>Lease of transmission system assets (Note 14 e)</t>
  </si>
  <si>
    <t>Interim</t>
  </si>
  <si>
    <t xml:space="preserve">Obligātā iepirkuma komponente </t>
  </si>
  <si>
    <t>Pārvades sistēmas pakalpojums</t>
  </si>
  <si>
    <t xml:space="preserve">Mandatory procurement PSO fees </t>
  </si>
  <si>
    <t>Transmission system services</t>
  </si>
  <si>
    <t>KOPĀ ieņēmumi, kas atzīti pēc aģenta principa</t>
  </si>
  <si>
    <t>TOTAL revenue recognised applying agent accounting principle</t>
  </si>
  <si>
    <t>Peļņa / (zaudējumi) no pēcnodarbinātības pabalstu novērtēšanas</t>
  </si>
  <si>
    <t>Gains / (losses) as a result of re‒measurement on defined post‒employment benefit plan</t>
  </si>
  <si>
    <t>Comprehensive income to be reclassified to profit or loss in subsequent periods (net of tax):</t>
  </si>
  <si>
    <t>Net comprehensive income to be reclassified to profit or loss in subsequent periods</t>
  </si>
  <si>
    <t>Comprehensive income / (loss) not to be reclassified to profit or loss in subsequent periods (net of tax):</t>
  </si>
  <si>
    <t>Comprehensive income for the year, net of tax</t>
  </si>
  <si>
    <t>Total comprehensive income for the year</t>
  </si>
  <si>
    <t>Peļņas vai zaudējumu aprēķins</t>
  </si>
  <si>
    <t>Statement of Profit or Loss</t>
  </si>
  <si>
    <t>Statement of Comprehensive Income</t>
  </si>
  <si>
    <t>Received dividends from subsidiaries</t>
  </si>
  <si>
    <t>No meitassabiedrībām saņemtās dividendes</t>
  </si>
  <si>
    <t>Statement of Financial Position</t>
  </si>
  <si>
    <t>Pārskats par finanšu stāvokli</t>
  </si>
  <si>
    <t>Ilgtermiņa aizdevumi meitassabiedrībām</t>
  </si>
  <si>
    <t>Non–current loans to subsidiaries</t>
  </si>
  <si>
    <t>Īstermiņa aizdevumi meitassabiedrībām</t>
  </si>
  <si>
    <t>Current loans to subsidiaries</t>
  </si>
  <si>
    <r>
      <t>5.</t>
    </r>
    <r>
      <rPr>
        <b/>
        <sz val="12"/>
        <color rgb="FF054F95"/>
        <rFont val="Times New Roman"/>
        <family val="1"/>
        <charset val="186"/>
      </rPr>
      <t> </t>
    </r>
    <r>
      <rPr>
        <b/>
        <sz val="12"/>
        <color rgb="FF054F95"/>
        <rFont val="Arial"/>
        <family val="2"/>
        <charset val="186"/>
      </rPr>
      <t>DARBĪBAS SEGMENTU INFORMĀCIJA</t>
    </r>
  </si>
  <si>
    <r>
      <t>13.</t>
    </r>
    <r>
      <rPr>
        <b/>
        <sz val="12"/>
        <color rgb="FF054F95"/>
        <rFont val="Times New Roman"/>
        <family val="1"/>
        <charset val="186"/>
      </rPr>
      <t> </t>
    </r>
    <r>
      <rPr>
        <b/>
        <sz val="12"/>
        <color rgb="FF054F95"/>
        <rFont val="Arial"/>
        <family val="2"/>
        <charset val="186"/>
      </rPr>
      <t>NEMATERIĀLIE IEGULDĪJUMI</t>
    </r>
  </si>
  <si>
    <r>
      <t>7.</t>
    </r>
    <r>
      <rPr>
        <b/>
        <sz val="8"/>
        <color rgb="FF054F95"/>
        <rFont val="Times New Roman"/>
        <family val="1"/>
        <charset val="186"/>
      </rPr>
      <t>  </t>
    </r>
    <r>
      <rPr>
        <b/>
        <sz val="12"/>
        <color rgb="FF054F95"/>
        <rFont val="Arial"/>
        <family val="2"/>
        <charset val="186"/>
      </rPr>
      <t>PĀRĒJIE IEŅĒMUMI</t>
    </r>
  </si>
  <si>
    <r>
      <t>9.</t>
    </r>
    <r>
      <rPr>
        <b/>
        <sz val="8"/>
        <color rgb="FF054F95"/>
        <rFont val="Times New Roman"/>
        <family val="1"/>
        <charset val="186"/>
      </rPr>
      <t> </t>
    </r>
    <r>
      <rPr>
        <b/>
        <sz val="12"/>
        <color rgb="FF054F95"/>
        <rFont val="Arial"/>
        <family val="2"/>
        <charset val="186"/>
      </rPr>
      <t>PERSONĀLA IZMAKSAS</t>
    </r>
  </si>
  <si>
    <r>
      <t xml:space="preserve">8. </t>
    </r>
    <r>
      <rPr>
        <b/>
        <sz val="12"/>
        <color rgb="FF054F95"/>
        <rFont val="Arial"/>
        <family val="2"/>
        <charset val="186"/>
      </rPr>
      <t>IZLIETOTĀS IZEJVIELAS UN MATERIĀLI</t>
    </r>
  </si>
  <si>
    <r>
      <t>11.</t>
    </r>
    <r>
      <rPr>
        <b/>
        <sz val="8"/>
        <color rgb="FF054F95"/>
        <rFont val="Times New Roman"/>
        <family val="1"/>
        <charset val="186"/>
      </rPr>
      <t> </t>
    </r>
    <r>
      <rPr>
        <b/>
        <sz val="12"/>
        <color rgb="FF054F95"/>
        <rFont val="Arial"/>
        <family val="2"/>
        <charset val="186"/>
      </rPr>
      <t>FINANŠU IEŅĒMUMI UN IZMAKSAS</t>
    </r>
  </si>
  <si>
    <t>SFPS Nr. 15 „Ieņēmumi no līgumiem ar klientiem” ieviešanas efekts</t>
  </si>
  <si>
    <t>2017. gada 1. janvārī</t>
  </si>
  <si>
    <t>Pārskats par izmaiņām pašu kapitālā</t>
  </si>
  <si>
    <t>Statement of Changes in Equity</t>
  </si>
  <si>
    <t>As of 1 January 2017</t>
  </si>
  <si>
    <t>Reversēts atliktais uzņēmumu ienākuma nodoklis</t>
  </si>
  <si>
    <t>Comprehensive income</t>
  </si>
  <si>
    <t>TOTAL comprehensive income for the year</t>
  </si>
  <si>
    <t xml:space="preserve"> ‒ nerealizētie ieņēmumi no valūtas kursu svārstībām</t>
  </si>
  <si>
    <t xml:space="preserve"> ‒ Unrealised income on currency translation differences</t>
  </si>
  <si>
    <t>Samaksātais uzņēmumu ienākuma nodoklis</t>
  </si>
  <si>
    <t>Paid corporate income tax</t>
  </si>
  <si>
    <t>Repayment of issued debt securities (bonds)</t>
  </si>
  <si>
    <t>Parādi par elektroenerģiju un dabasgāzi</t>
  </si>
  <si>
    <t>Payables for electricity and natural gas</t>
  </si>
  <si>
    <t>Izsniegtie aizdevumi meitassabiedrībām</t>
  </si>
  <si>
    <t>Loans issued to subsidiaries</t>
  </si>
  <si>
    <t>Proceeds from investments in subsidiaries</t>
  </si>
  <si>
    <t>Pārskats par naudas plūsmām</t>
  </si>
  <si>
    <t>Statement of Cash Flows</t>
  </si>
  <si>
    <t>Ieņēmumi no ieguldījumiem meitassabiedrībās</t>
  </si>
  <si>
    <r>
      <t>16.</t>
    </r>
    <r>
      <rPr>
        <b/>
        <sz val="12"/>
        <color rgb="FF054F95"/>
        <rFont val="Times New Roman"/>
        <family val="1"/>
        <charset val="186"/>
      </rPr>
      <t>   </t>
    </r>
    <r>
      <rPr>
        <b/>
        <sz val="12"/>
        <color rgb="FF054F95"/>
        <rFont val="Arial"/>
        <family val="2"/>
        <charset val="186"/>
      </rPr>
      <t>KRĀJUMI</t>
    </r>
  </si>
  <si>
    <t>Nomas maksas parādi</t>
  </si>
  <si>
    <t>Receivables for lease</t>
  </si>
  <si>
    <t>– Electricity, natural gas trade and related services customers</t>
  </si>
  <si>
    <t>– par elektroenerģiju un dabasgāzi un ar tiem saistītiem pakalpojumiem</t>
  </si>
  <si>
    <t>Receivables from contracts with customers:</t>
  </si>
  <si>
    <t>Provisions for impaired receivables from contracts with customers:</t>
  </si>
  <si>
    <t>Receivables from contracts with customers, net:</t>
  </si>
  <si>
    <t>a) Receivables from contracts with customers, net</t>
  </si>
  <si>
    <t>a) Parādi no līgumiem ar klientiem, neto</t>
  </si>
  <si>
    <t>Parādi no līgumiem ar klientiem:</t>
  </si>
  <si>
    <t>Neto parādi no līgumiem ar klientiem:</t>
  </si>
  <si>
    <t>c) other</t>
  </si>
  <si>
    <t xml:space="preserve">c) pārējie </t>
  </si>
  <si>
    <t>b) from lease</t>
  </si>
  <si>
    <t>b) no nomas</t>
  </si>
  <si>
    <t>a) no līgumiem ar klientiem</t>
  </si>
  <si>
    <t>II) Current deferred income</t>
  </si>
  <si>
    <t>II) Īstermiņa nākamo periodu ieņēmumi</t>
  </si>
  <si>
    <t>I) Non‒current deferred income</t>
  </si>
  <si>
    <t>I) Ilgtermiņa nākamo periodu ieņēmumi</t>
  </si>
  <si>
    <t>Pārklasificēts no ieguldījuma īpašumiem</t>
  </si>
  <si>
    <t xml:space="preserve">Pārklasificēts uz pamatlīdzekļiem </t>
  </si>
  <si>
    <t>Reclassified to property, plant and equipment</t>
  </si>
  <si>
    <t>Ārpus Latvijas</t>
  </si>
  <si>
    <t>Outside Latvia</t>
  </si>
  <si>
    <t>Termination benefits paid</t>
  </si>
  <si>
    <t>Impact on provisions for termination benefits</t>
  </si>
  <si>
    <t>Atliktā nodokļa reversēšana</t>
  </si>
  <si>
    <t xml:space="preserve">Atliktā nodokļa izmaiņas </t>
  </si>
  <si>
    <t>Current income tax for the year</t>
  </si>
  <si>
    <t>Deferred income tax relating to origination and reversal of temporary differences</t>
  </si>
  <si>
    <t>12.  UZŅĒMUMU IENĀKUMA NODOKLIS UN ATLIKTAIS NODOKLIS</t>
  </si>
  <si>
    <t>Reversal of deferred tax</t>
  </si>
  <si>
    <t>Atliktā nodokļa kustība:</t>
  </si>
  <si>
    <t>The movement on the deferred income tax accounts:</t>
  </si>
  <si>
    <t>Atliktā nodokļa saistības pārskata gada sākumā</t>
  </si>
  <si>
    <t>Deferred tax liabilities at the beginning of the year</t>
  </si>
  <si>
    <t>Atliktā nodokļa saistības pārskata gada beigās pirms reversēšanas</t>
  </si>
  <si>
    <t>Deferred tax liabilities at the end of the year before reversal</t>
  </si>
  <si>
    <t>Reversētas peļņas vai zaudējumu aprēķinā</t>
  </si>
  <si>
    <t>Reversed in the Statement of Profit or Loss</t>
  </si>
  <si>
    <t>Pastāvīgās atšķirības:</t>
  </si>
  <si>
    <t>Permanent differences:</t>
  </si>
  <si>
    <t>Tax at the applicable tax rate of 15%</t>
  </si>
  <si>
    <t>Teorētiski aprēķinātais ienākuma nodoklis – 15 %</t>
  </si>
  <si>
    <t>Pārskata gada faktiskais uzņēmumu ienākuma nodoklis</t>
  </si>
  <si>
    <t>Actual corporate income tax for the reporting year</t>
  </si>
  <si>
    <t>Atliktā uzņēmumu ienākuma nodokļa reversēšana</t>
  </si>
  <si>
    <t>TOTAL revenue from contracts with customers</t>
  </si>
  <si>
    <t xml:space="preserve">      – mazumtirdzniecība</t>
  </si>
  <si>
    <t xml:space="preserve">      – vairumtirdzniecība</t>
  </si>
  <si>
    <t>Pārdotā elektroenerģija:</t>
  </si>
  <si>
    <t>Elektroenerģijas izstrāde</t>
  </si>
  <si>
    <t>Total electricity supply, incl.:</t>
  </si>
  <si>
    <t xml:space="preserve">      – Retail</t>
  </si>
  <si>
    <t xml:space="preserve">      – Wholesale</t>
  </si>
  <si>
    <t>Electricity generation</t>
  </si>
  <si>
    <t>Thermal energy generation</t>
  </si>
  <si>
    <t xml:space="preserve">Pārklasificēts no pamatlīdzekļiem uz ieguldījuma īpašumiem </t>
  </si>
  <si>
    <t>Ilgtermiņa aizdevums:</t>
  </si>
  <si>
    <t>Non–current loan:</t>
  </si>
  <si>
    <t xml:space="preserve">– 1 gads vai mazāk </t>
  </si>
  <si>
    <r>
      <t>–</t>
    </r>
    <r>
      <rPr>
        <sz val="8"/>
        <color rgb="FF000000"/>
        <rFont val="Times New Roman"/>
        <family val="1"/>
        <charset val="186"/>
      </rPr>
      <t> &lt; </t>
    </r>
    <r>
      <rPr>
        <sz val="8"/>
        <color rgb="FF000000"/>
        <rFont val="Arial"/>
        <family val="2"/>
        <charset val="186"/>
      </rPr>
      <t>1 year</t>
    </r>
  </si>
  <si>
    <t>– 1 – 5 gadi</t>
  </si>
  <si>
    <t>– 1 – 5 years</t>
  </si>
  <si>
    <t>– virs 5 gadiem</t>
  </si>
  <si>
    <r>
      <t>–</t>
    </r>
    <r>
      <rPr>
        <sz val="8"/>
        <color rgb="FF000000"/>
        <rFont val="Times New Roman"/>
        <family val="1"/>
        <charset val="186"/>
      </rPr>
      <t> </t>
    </r>
    <r>
      <rPr>
        <sz val="8"/>
        <color rgb="FF000000"/>
        <rFont val="Arial"/>
        <family val="2"/>
        <charset val="186"/>
      </rPr>
      <t>&gt; 5 years</t>
    </r>
  </si>
  <si>
    <t>Ilgtermiņa  aizdevums:</t>
  </si>
  <si>
    <t xml:space="preserve">– 1 gads vai mazāk </t>
  </si>
  <si>
    <t>– &lt; 1 year</t>
  </si>
  <si>
    <t>– 1 – 5 gadi</t>
  </si>
  <si>
    <t>– 1 – 5 years</t>
  </si>
  <si>
    <t>Kopā ilgtermiņa aizdevumi</t>
  </si>
  <si>
    <t>Total non–current loans</t>
  </si>
  <si>
    <t>Ilgtermiņa aizdevumu  īstermiņa daļa</t>
  </si>
  <si>
    <t>Current portion of non–current loans</t>
  </si>
  <si>
    <t>AS „Enerģijas publiskais tirgotājs”</t>
  </si>
  <si>
    <t>Kopā īstermiņa aizdevumi</t>
  </si>
  <si>
    <t xml:space="preserve">Total current loans </t>
  </si>
  <si>
    <t>Kopā aizdevumi meitassabiedrībām</t>
  </si>
  <si>
    <t>TOTAL loans to subsidiaries</t>
  </si>
  <si>
    <t>Saņemtie procenti</t>
  </si>
  <si>
    <t>Samaksātie procenti</t>
  </si>
  <si>
    <t xml:space="preserve"> – meitassabiedrības</t>
  </si>
  <si>
    <t xml:space="preserve"> – Subsidiaries</t>
  </si>
  <si>
    <t xml:space="preserve">  – AS „Sadales tīkls”</t>
  </si>
  <si>
    <t xml:space="preserve">  – AS „Enerģijas publiskais tirgotājs”</t>
  </si>
  <si>
    <t>Debitoru parādi:</t>
  </si>
  <si>
    <t>Kreditoru saistības:</t>
  </si>
  <si>
    <t>c) uzkrātie ieņēmumi, kas radušies no darījumiem ar saistītajām pusēm:</t>
  </si>
  <si>
    <t>c) Accrued income raised from transactions with related parties:</t>
  </si>
  <si>
    <t>d) uzkrātās saistības, kas radušās no darījumiem ar saistītajām pusēm:</t>
  </si>
  <si>
    <t>d) Accrued expenses raised from transactions with related parties:</t>
  </si>
  <si>
    <t xml:space="preserve"> – par iepirktajām precēm un saņemtajiem pakalpojumiem</t>
  </si>
  <si>
    <t xml:space="preserve"> – For purchased goods / received services from subsidiaries</t>
  </si>
  <si>
    <t>KOPĀ Koncerns</t>
  </si>
  <si>
    <t>Aizdevumi meitassabiedrībām</t>
  </si>
  <si>
    <t>Izmaksas iekļautas peļņas vai zaudējumu aprēķinā</t>
  </si>
  <si>
    <t>Charged to the  Statement of Profit or Loss</t>
  </si>
  <si>
    <t>Included in the Statement of Profit or Loss</t>
  </si>
  <si>
    <t>Iekļauts peļņas vai zaudējumu aprēķinā</t>
  </si>
  <si>
    <t>Charged to the Statement of Profit or Loss</t>
  </si>
  <si>
    <t>Iekļauts peļņas vai zaudējumu aprēķinā (6. pielikuma pozīcijā "Pārējie ieņēmumi")</t>
  </si>
  <si>
    <t>Included in the Statement of Profit or Loss (Note 8)</t>
  </si>
  <si>
    <t>Iekļauts peļņas vai zaudējumu aprēķinā (8. pielikums)</t>
  </si>
  <si>
    <t>Credited to the Statement of Profit or Loss</t>
  </si>
  <si>
    <t>Iekļauts ieņēmumos peļņas vai zaudējumu aprēķinā</t>
  </si>
  <si>
    <t>Operating liabilities</t>
  </si>
  <si>
    <t>Operating assets</t>
  </si>
  <si>
    <t>Loans to subsidiaries</t>
  </si>
  <si>
    <t>Pārvērtētie pamatlīdzekļi (14. c pielikums)</t>
  </si>
  <si>
    <t>c) Environmental provisions</t>
  </si>
  <si>
    <t>Agreement conclusion date</t>
  </si>
  <si>
    <t>Principal amount of the loan</t>
  </si>
  <si>
    <t>Interest rate</t>
  </si>
  <si>
    <t>Maturity date</t>
  </si>
  <si>
    <t>fixed rate</t>
  </si>
  <si>
    <t>6 months EURIBOR + fixed rate</t>
  </si>
  <si>
    <t>Ar saimniecisko darbību nesaistītās izmaksas</t>
  </si>
  <si>
    <t>Non-operating expenses</t>
  </si>
  <si>
    <t>Procentu likme</t>
  </si>
  <si>
    <t>Fiksēta likme</t>
  </si>
  <si>
    <t>Līguma noslēgšanas datums</t>
  </si>
  <si>
    <t>Aizdevumu līgumu pamatsumma</t>
  </si>
  <si>
    <t>Atmaksas termiņš</t>
  </si>
  <si>
    <t>Total charged/credited provisions are included in the Statement of Profit or Loss position ‘Personnel expenses’ within state social insurance contributions and other benefits defined in the Collective agreement (Note 9), while losses as a result on re–measurement on defined post–employment benefit plan net of deferred income tax are included in the Statement of Other Comprehensive Income, according to IAS 19 Employee Benefits:</t>
  </si>
  <si>
    <t>Kopējie izveidotie un norakstītie uzkrājumi ir iekļauti peļņas vai zaudējumu aprēķina pozīcijā „Personāla izmaksas” kā valsts sociālās apdrošināšanas obligātās iemaksas un citi Darba koplīgumā noteiktie pabalsti (9. pielikums), savukārt aktuāra pieņēmumu izmaiņu rezultātā radušies zaudējumi, atskaitot uzņēmumu ienākuma nodokli, ir iekļauti vispārējo ieņēmumu pārskatā, pamatojoties uz SGS Nr. 19 „Darbinieku pabalsti”:</t>
  </si>
  <si>
    <t>Reversed deferred corporate income tax</t>
  </si>
  <si>
    <t>Elektrum Eesti  OÜ</t>
  </si>
  <si>
    <t xml:space="preserve">Name </t>
  </si>
  <si>
    <t>Subsidiaries</t>
  </si>
  <si>
    <t>Meitassabiedrības</t>
  </si>
  <si>
    <t>Sabiedrības nosaukums</t>
  </si>
  <si>
    <t>Ieguldījuma daļas uzskaites vērtība</t>
  </si>
  <si>
    <t>Koncerna un mātessabiedrības segmentu ieņēmumi no ārējiem klientiem (6. pielikums)</t>
  </si>
  <si>
    <t>The Group's and the Parent Company’s revenue from external customers (Note 6)</t>
  </si>
  <si>
    <t>KOPĀ ieņēmumi, tai skaitā</t>
  </si>
  <si>
    <t>TOTAL revenue, including</t>
  </si>
  <si>
    <t>Latvijā</t>
  </si>
  <si>
    <t>Reclassified from investment property</t>
  </si>
  <si>
    <t>Gross amounts transferred to customers by applying agent accounting principle (see Note 4 d), recognized on net basis under trade of energy and related supply services:</t>
  </si>
  <si>
    <t>Mātessabiedrība/Parent Company</t>
  </si>
  <si>
    <t>KOPĀ ilgtermiņa debitori</t>
  </si>
  <si>
    <t>Total non‒current receivables</t>
  </si>
  <si>
    <t>Total other receivables</t>
  </si>
  <si>
    <t>Aktīvos atzītie nesaņemtie obligātā iepirkuma komponentes ieņēmumi***</t>
  </si>
  <si>
    <r>
      <t xml:space="preserve">*** piemērojot aģenta uzskaites principu, aktīvos atzītie nesaņemtie obligātā iepirkuma komponentes ieņēmumi tiek atzīti neto vērtībā kā starpība starp ienākumiem no elektroenerģijas pārdošanas </t>
    </r>
    <r>
      <rPr>
        <i/>
        <sz val="8"/>
        <rFont val="Arial"/>
        <family val="2"/>
        <charset val="186"/>
      </rPr>
      <t>Nord Pool</t>
    </r>
    <r>
      <rPr>
        <sz val="8"/>
        <rFont val="Arial"/>
        <family val="2"/>
        <charset val="186"/>
      </rPr>
      <t xml:space="preserve">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r>
  </si>
  <si>
    <t>*** by applying agent principle unsettled revenue on mandatory procurement PSO fee is recognised as assets in net amount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</si>
  <si>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Citi ilgtermiņa debitori*</t>
  </si>
  <si>
    <t>Unsettled revenue on mandatory procurement PSO fee recognised as assets***</t>
  </si>
  <si>
    <t>Other non‒current receivables*</t>
  </si>
  <si>
    <t>Nomas maksas izmaksas (koncerns un mātessabiedrība ir nomnieks)</t>
  </si>
  <si>
    <t>Rental expense (the Group and the Parent Company  is the lessee)</t>
  </si>
  <si>
    <t>Samaksātie darba attiecību izbeigšanas pabalsti</t>
  </si>
  <si>
    <t>Uzkrājumu darba attiecību izbeigšanas pabalstiem izmaiņas</t>
  </si>
  <si>
    <t>TOTAL non-current liabilities and deferred income</t>
  </si>
  <si>
    <t>KOPĀ ilgtermiņa pārējie kreditori un nākamo periodu ieņēmumi</t>
  </si>
  <si>
    <t>Deferred income from use of allowed effective electrical load (distribution system services)</t>
  </si>
  <si>
    <t>Nākamo periodu ieņēmumi no efektīvās atļautās slodzes izmatošanas (sadales pakalpojums)</t>
  </si>
  <si>
    <t>Deferred income on grant for the installed electrical capacity of CHPPs</t>
  </si>
  <si>
    <t>Nākamo periodu ieņēmumi no dotācijas par TEC uzstādīto elektrisko jaudu</t>
  </si>
  <si>
    <t>Nodoklis, kas piemērots pelņai pirms nodokļiem, atšķiras no teorētiskās nodokļu summas, kas rastos, ja tiktu izmantota peļņai piemērojamā nodokļa likme:</t>
  </si>
  <si>
    <t>The Group has recognised the following liabilities from contracts with customers:</t>
  </si>
  <si>
    <t>Koncerns ir atzinis šādas saistības no līgumiem ar klientiem:</t>
  </si>
  <si>
    <t>Interest income on loans to subsidiaries</t>
  </si>
  <si>
    <t>Total current non-financial receivables</t>
  </si>
  <si>
    <t>Current financial receivables:</t>
  </si>
  <si>
    <t>Current non-financial receivables:</t>
  </si>
  <si>
    <t>KOPĀ īstermiņa ne-finanšu debitori</t>
  </si>
  <si>
    <t>Īstermiņa ne-finanšu debitori</t>
  </si>
  <si>
    <t>15 a</t>
  </si>
  <si>
    <t>Dividends received from subsidiaries</t>
  </si>
  <si>
    <t>Reversal of deferred income tax</t>
  </si>
  <si>
    <t>Reversed to the Statement of comprehensive income</t>
  </si>
  <si>
    <t>Reversētas visaptverošo ienākumu pārskatā</t>
  </si>
  <si>
    <r>
      <t>4)</t>
    </r>
    <r>
      <rPr>
        <sz val="7"/>
        <color indexed="8"/>
        <rFont val="Arial"/>
        <family val="2"/>
        <charset val="186"/>
      </rPr>
      <t xml:space="preserve"> Dividends paid to the equity holder of the Parent Company (see Note 20 b)</t>
    </r>
  </si>
  <si>
    <r>
      <rPr>
        <vertAlign val="superscript"/>
        <sz val="7"/>
        <color indexed="8"/>
        <rFont val="Arial"/>
        <family val="2"/>
        <charset val="186"/>
      </rPr>
      <t>4)</t>
    </r>
    <r>
      <rPr>
        <sz val="7"/>
        <color indexed="8"/>
        <rFont val="Arial"/>
        <family val="2"/>
        <charset val="186"/>
      </rPr>
      <t xml:space="preserve"> Izmaksātās dividendes mātessabiedrības akcionāram. Vairāk informācijas atklāts 20. b pielikumā</t>
    </r>
  </si>
  <si>
    <r>
      <t>5)</t>
    </r>
    <r>
      <rPr>
        <sz val="7"/>
        <color indexed="8"/>
        <rFont val="Arial"/>
        <family val="2"/>
        <charset val="186"/>
      </rPr>
      <t xml:space="preserve"> Net debt = borrowings at the end of the year minus cash and cash equivalents at the end of the year</t>
    </r>
  </si>
  <si>
    <r>
      <t>6)</t>
    </r>
    <r>
      <rPr>
        <sz val="7"/>
        <color indexed="8"/>
        <rFont val="Arial"/>
        <family val="2"/>
        <charset val="186"/>
      </rPr>
      <t xml:space="preserve"> EBITDA margin = EBITDA / revenue</t>
    </r>
  </si>
  <si>
    <r>
      <t>7)</t>
    </r>
    <r>
      <rPr>
        <sz val="7"/>
        <color indexed="8"/>
        <rFont val="Arial"/>
        <family val="2"/>
        <charset val="186"/>
      </rPr>
      <t xml:space="preserve"> Operating profit margin = operating profit / revenue</t>
    </r>
  </si>
  <si>
    <r>
      <t xml:space="preserve">8) </t>
    </r>
    <r>
      <rPr>
        <sz val="7"/>
        <color indexed="8"/>
        <rFont val="Arial"/>
        <family val="2"/>
        <charset val="186"/>
      </rPr>
      <t>Profit before tax margin = profit before tax / revenue</t>
    </r>
  </si>
  <si>
    <r>
      <t>9)</t>
    </r>
    <r>
      <rPr>
        <sz val="7"/>
        <color indexed="8"/>
        <rFont val="Arial"/>
        <family val="2"/>
        <charset val="186"/>
      </rPr>
      <t xml:space="preserve"> Profit margin = profit / revenue</t>
    </r>
  </si>
  <si>
    <r>
      <t>10)</t>
    </r>
    <r>
      <rPr>
        <sz val="7"/>
        <color indexed="8"/>
        <rFont val="Arial"/>
        <family val="2"/>
        <charset val="186"/>
      </rPr>
      <t xml:space="preserve"> Equity–to–asset ratio = total equity at the end of the year / total assets at the end of the year</t>
    </r>
  </si>
  <si>
    <r>
      <t xml:space="preserve">11) </t>
    </r>
    <r>
      <rPr>
        <sz val="7"/>
        <color indexed="8"/>
        <rFont val="Arial"/>
        <family val="2"/>
        <charset val="186"/>
      </rPr>
      <t>Net debt / EBITDA = (net debt at the beginning of the year + net debt at the end of the year) * 0.5 / EBITDA (12-months rolling)</t>
    </r>
  </si>
  <si>
    <r>
      <t xml:space="preserve">12) </t>
    </r>
    <r>
      <rPr>
        <sz val="7"/>
        <color indexed="8"/>
        <rFont val="Arial"/>
        <family val="2"/>
        <charset val="186"/>
      </rPr>
      <t>Net debt / equity = net debt at the end of the year / equity at the end of the year</t>
    </r>
  </si>
  <si>
    <r>
      <t>13)</t>
    </r>
    <r>
      <rPr>
        <sz val="7"/>
        <color indexed="8"/>
        <rFont val="Arial"/>
        <family val="2"/>
        <charset val="186"/>
      </rPr>
      <t xml:space="preserve"> Current ratio = current assets at the end of the year / current liabilities at the end of the year</t>
    </r>
  </si>
  <si>
    <r>
      <t xml:space="preserve">14) </t>
    </r>
    <r>
      <rPr>
        <sz val="7"/>
        <color indexed="8"/>
        <rFont val="Arial"/>
        <family val="2"/>
        <charset val="186"/>
      </rPr>
      <t>Return on assets (ROA) = profit / average value of assets ((assets at the beginning of the year + assets at the end of the year) / 2)</t>
    </r>
  </si>
  <si>
    <r>
      <t>15)</t>
    </r>
    <r>
      <rPr>
        <sz val="7"/>
        <color indexed="8"/>
        <rFont val="Arial"/>
        <family val="2"/>
        <charset val="186"/>
      </rPr>
      <t xml:space="preserve"> Return on equity (ROE) = profit / average value of equity ((equity at the beginning of the year + equity at the end of the year) / 2)</t>
    </r>
  </si>
  <si>
    <r>
      <t>16)</t>
    </r>
    <r>
      <rPr>
        <sz val="7"/>
        <color indexed="8"/>
        <rFont val="Arial"/>
        <family val="2"/>
        <charset val="186"/>
      </rPr>
      <t xml:space="preserve"> Return on capital employed (ROCE) = operating profit / (average value of equity ((equity at the beginning of the year + equity at the end of the year) / 2) + average value of borrowings ((borrowings at the beginning of the year + borrowings at the end of the year) / 2))</t>
    </r>
  </si>
  <si>
    <r>
      <t>17)</t>
    </r>
    <r>
      <rPr>
        <sz val="7"/>
        <color indexed="8"/>
        <rFont val="Arial"/>
        <family val="2"/>
        <charset val="186"/>
      </rPr>
      <t xml:space="preserve"> Dividend pay–out ratio = dividends / profit of the Parent Company</t>
    </r>
  </si>
  <si>
    <r>
      <t xml:space="preserve">5) </t>
    </r>
    <r>
      <rPr>
        <sz val="7"/>
        <color indexed="8"/>
        <rFont val="Arial"/>
        <family val="2"/>
        <charset val="186"/>
      </rPr>
      <t>Neto aizņēmumi = aizņēmumi gada beigās mīnus nauda un naudas ekvivalenti gada beigās</t>
    </r>
  </si>
  <si>
    <r>
      <t>6)</t>
    </r>
    <r>
      <rPr>
        <sz val="7"/>
        <color indexed="8"/>
        <rFont val="Arial"/>
        <family val="2"/>
        <charset val="186"/>
      </rPr>
      <t xml:space="preserve"> EBITDA rentabilitāte = EBITDA / ieņēmumi</t>
    </r>
  </si>
  <si>
    <r>
      <t xml:space="preserve">7) </t>
    </r>
    <r>
      <rPr>
        <sz val="7"/>
        <color indexed="8"/>
        <rFont val="Arial"/>
        <family val="2"/>
        <charset val="186"/>
      </rPr>
      <t>Saimnieciskās darbības peļņas rentabilitāte = saimnieciskās darbības peļņa / ieņēmumi</t>
    </r>
  </si>
  <si>
    <r>
      <t>8)</t>
    </r>
    <r>
      <rPr>
        <sz val="7"/>
        <color indexed="8"/>
        <rFont val="Arial"/>
        <family val="2"/>
        <charset val="186"/>
      </rPr>
      <t xml:space="preserve"> Peļņas pirms nodokļiem rentabilitāte = peļņa pirms nodokļiem / ieņēmumi</t>
    </r>
  </si>
  <si>
    <r>
      <t>9)</t>
    </r>
    <r>
      <rPr>
        <sz val="7"/>
        <color indexed="8"/>
        <rFont val="Arial"/>
        <family val="2"/>
        <charset val="186"/>
      </rPr>
      <t xml:space="preserve"> Peļņas rentabilitāte = peļņa / ieņēmumi</t>
    </r>
  </si>
  <si>
    <r>
      <t xml:space="preserve">10) </t>
    </r>
    <r>
      <rPr>
        <sz val="7"/>
        <color indexed="8"/>
        <rFont val="Arial"/>
        <family val="2"/>
        <charset val="186"/>
      </rPr>
      <t>Kapitāla attiecības rādītājs = pašu kapitāls / aktīvi</t>
    </r>
  </si>
  <si>
    <r>
      <t xml:space="preserve">11) </t>
    </r>
    <r>
      <rPr>
        <sz val="7"/>
        <color indexed="8"/>
        <rFont val="Arial"/>
        <family val="2"/>
        <charset val="186"/>
      </rPr>
      <t>Neto aizņēmumi / EBITDA = (neto aizņēmumi pārskata gada sākumā + neto aizņēmumi pārskata gada beigās) * 0.5 / EBITDA (12 mēnešu periodā)</t>
    </r>
  </si>
  <si>
    <r>
      <t xml:space="preserve">12) </t>
    </r>
    <r>
      <rPr>
        <sz val="7"/>
        <color indexed="8"/>
        <rFont val="Arial"/>
        <family val="2"/>
        <charset val="186"/>
      </rPr>
      <t>Neto aizņēmumi / pašu kapitāls = neto aizņēmumi pārskata gada beigās / pašu kapitāls pārskata gada beigās</t>
    </r>
  </si>
  <si>
    <r>
      <rPr>
        <vertAlign val="superscript"/>
        <sz val="7"/>
        <color indexed="8"/>
        <rFont val="Arial"/>
        <family val="2"/>
        <charset val="186"/>
      </rPr>
      <t>13)</t>
    </r>
    <r>
      <rPr>
        <sz val="7"/>
        <color indexed="8"/>
        <rFont val="Arial"/>
        <family val="2"/>
        <charset val="186"/>
      </rPr>
      <t xml:space="preserve">  Vispārējais apgrozāmo līdzekļu koeficients = apgrozāmie līdzekļi / īstermiņa kreditori</t>
    </r>
  </si>
  <si>
    <r>
      <t>14)</t>
    </r>
    <r>
      <rPr>
        <sz val="7"/>
        <color indexed="8"/>
        <rFont val="Arial"/>
        <family val="2"/>
        <charset val="186"/>
      </rPr>
      <t xml:space="preserve"> Aktīvu atdeve (</t>
    </r>
    <r>
      <rPr>
        <i/>
        <sz val="7"/>
        <color indexed="8"/>
        <rFont val="Arial"/>
        <family val="2"/>
        <charset val="186"/>
      </rPr>
      <t>ROA</t>
    </r>
    <r>
      <rPr>
        <sz val="7"/>
        <color indexed="8"/>
        <rFont val="Arial"/>
        <family val="2"/>
        <charset val="186"/>
      </rPr>
      <t>) = peļņa / vidējie aktīvi ((aktīvi pārskata gada sākumā + aktīvi pārskata gada beigās) / 2)</t>
    </r>
  </si>
  <si>
    <r>
      <t>15)</t>
    </r>
    <r>
      <rPr>
        <sz val="7"/>
        <color indexed="8"/>
        <rFont val="Arial"/>
        <family val="2"/>
        <charset val="186"/>
      </rPr>
      <t xml:space="preserve"> Pašu kapitāla atdeve (</t>
    </r>
    <r>
      <rPr>
        <i/>
        <sz val="7"/>
        <color indexed="8"/>
        <rFont val="Arial"/>
        <family val="2"/>
        <charset val="186"/>
      </rPr>
      <t>ROE</t>
    </r>
    <r>
      <rPr>
        <sz val="7"/>
        <color indexed="8"/>
        <rFont val="Arial"/>
        <family val="2"/>
        <charset val="186"/>
      </rPr>
      <t>) = peļņa / vidējais pašu kapitāls ((pašu kapitāls pārskata gada sākumā + pašu kapitāls pārskata gada beigās) / 2)</t>
    </r>
  </si>
  <si>
    <r>
      <t>16)</t>
    </r>
    <r>
      <rPr>
        <sz val="7"/>
        <color indexed="8"/>
        <rFont val="Arial"/>
        <family val="2"/>
        <charset val="186"/>
      </rPr>
      <t xml:space="preserve"> Ieguldītā kapitāla atdeve (</t>
    </r>
    <r>
      <rPr>
        <i/>
        <sz val="7"/>
        <color indexed="8"/>
        <rFont val="Arial"/>
        <family val="2"/>
        <charset val="186"/>
      </rPr>
      <t>ROCE</t>
    </r>
    <r>
      <rPr>
        <sz val="7"/>
        <color indexed="8"/>
        <rFont val="Arial"/>
        <family val="2"/>
        <charset val="186"/>
      </rPr>
      <t>) = saimnieciskās darbības peļņa / (vidējais pašu kapitāls ((pašu kapitāls pārskata gada sākumā + pašu kapitāls pārskata gada beigās) / 2) + aizņēmumu vidējā vērtība ((aizņēmumi pārskata gada sākumā + aizņēmumi pārskata gada beigās) / 2))</t>
    </r>
  </si>
  <si>
    <r>
      <rPr>
        <vertAlign val="superscript"/>
        <sz val="7"/>
        <color indexed="8"/>
        <rFont val="Arial"/>
        <family val="2"/>
        <charset val="186"/>
      </rPr>
      <t>17)</t>
    </r>
    <r>
      <rPr>
        <sz val="7"/>
        <color indexed="8"/>
        <rFont val="Arial"/>
        <family val="2"/>
        <charset val="186"/>
      </rPr>
      <t xml:space="preserve">  Dividenžu izmaksas rādītājs = dividendes / mātessabiedrības peļņa</t>
    </r>
  </si>
  <si>
    <r>
      <t>Dividends</t>
    </r>
    <r>
      <rPr>
        <vertAlign val="superscript"/>
        <sz val="8"/>
        <rFont val="Arial"/>
        <family val="2"/>
        <charset val="186"/>
      </rPr>
      <t>4)</t>
    </r>
  </si>
  <si>
    <r>
      <t>Dividendes</t>
    </r>
    <r>
      <rPr>
        <vertAlign val="superscript"/>
        <sz val="8"/>
        <color indexed="8"/>
        <rFont val="Arial"/>
        <family val="2"/>
        <charset val="186"/>
      </rPr>
      <t>4)</t>
    </r>
  </si>
  <si>
    <r>
      <t>Net debt</t>
    </r>
    <r>
      <rPr>
        <vertAlign val="superscript"/>
        <sz val="8"/>
        <rFont val="Arial"/>
        <family val="2"/>
        <charset val="186"/>
      </rPr>
      <t>5)</t>
    </r>
  </si>
  <si>
    <r>
      <t>Neto aizņēmumi</t>
    </r>
    <r>
      <rPr>
        <vertAlign val="superscript"/>
        <sz val="8"/>
        <color indexed="8"/>
        <rFont val="Arial"/>
        <family val="2"/>
        <charset val="186"/>
      </rPr>
      <t>5)</t>
    </r>
  </si>
  <si>
    <r>
      <t>EBITDA margin</t>
    </r>
    <r>
      <rPr>
        <vertAlign val="superscript"/>
        <sz val="8"/>
        <rFont val="Arial"/>
        <family val="2"/>
        <charset val="186"/>
      </rPr>
      <t>6)</t>
    </r>
  </si>
  <si>
    <r>
      <t>Operating profit margin</t>
    </r>
    <r>
      <rPr>
        <vertAlign val="superscript"/>
        <sz val="8"/>
        <rFont val="Arial"/>
        <family val="2"/>
        <charset val="186"/>
      </rPr>
      <t>7)</t>
    </r>
  </si>
  <si>
    <r>
      <t>Profit before tax margin</t>
    </r>
    <r>
      <rPr>
        <vertAlign val="superscript"/>
        <sz val="8"/>
        <rFont val="Arial"/>
        <family val="2"/>
        <charset val="186"/>
      </rPr>
      <t>8)</t>
    </r>
  </si>
  <si>
    <r>
      <t>Profit margin</t>
    </r>
    <r>
      <rPr>
        <vertAlign val="superscript"/>
        <sz val="8"/>
        <rFont val="Arial"/>
        <family val="2"/>
        <charset val="186"/>
      </rPr>
      <t>9)</t>
    </r>
  </si>
  <si>
    <r>
      <t>Equity–to–asset ratio</t>
    </r>
    <r>
      <rPr>
        <vertAlign val="superscript"/>
        <sz val="8"/>
        <color indexed="8"/>
        <rFont val="Arial"/>
        <family val="2"/>
        <charset val="186"/>
      </rPr>
      <t>10)</t>
    </r>
  </si>
  <si>
    <r>
      <t>EBITDA rentabilitāte</t>
    </r>
    <r>
      <rPr>
        <vertAlign val="superscript"/>
        <sz val="8"/>
        <color indexed="8"/>
        <rFont val="Arial"/>
        <family val="2"/>
        <charset val="186"/>
      </rPr>
      <t>6)</t>
    </r>
  </si>
  <si>
    <r>
      <t>Saimnieciskās darbības peļņas rentabilitāte</t>
    </r>
    <r>
      <rPr>
        <vertAlign val="superscript"/>
        <sz val="8"/>
        <color indexed="8"/>
        <rFont val="Arial"/>
        <family val="2"/>
        <charset val="186"/>
      </rPr>
      <t>7)</t>
    </r>
  </si>
  <si>
    <r>
      <t>Peļņas pirms nodokļiem rentabilitāte</t>
    </r>
    <r>
      <rPr>
        <vertAlign val="superscript"/>
        <sz val="8"/>
        <color indexed="8"/>
        <rFont val="Arial"/>
        <family val="2"/>
        <charset val="186"/>
      </rPr>
      <t>8)</t>
    </r>
  </si>
  <si>
    <r>
      <t>Peļņas rentabilitāte</t>
    </r>
    <r>
      <rPr>
        <vertAlign val="superscript"/>
        <sz val="8"/>
        <color indexed="8"/>
        <rFont val="Arial"/>
        <family val="2"/>
        <charset val="186"/>
      </rPr>
      <t>9)</t>
    </r>
  </si>
  <si>
    <r>
      <t>Kapitāla attiecības rādītājs</t>
    </r>
    <r>
      <rPr>
        <vertAlign val="superscript"/>
        <sz val="8"/>
        <color indexed="8"/>
        <rFont val="Arial"/>
        <family val="2"/>
        <charset val="186"/>
      </rPr>
      <t>10)</t>
    </r>
  </si>
  <si>
    <r>
      <t>Net debt / EBITDA</t>
    </r>
    <r>
      <rPr>
        <vertAlign val="superscript"/>
        <sz val="8"/>
        <rFont val="Arial"/>
        <family val="2"/>
        <charset val="186"/>
      </rPr>
      <t>11)</t>
    </r>
  </si>
  <si>
    <r>
      <t>Net debt / equity</t>
    </r>
    <r>
      <rPr>
        <vertAlign val="superscript"/>
        <sz val="8"/>
        <rFont val="Arial"/>
        <family val="2"/>
        <charset val="186"/>
      </rPr>
      <t>12)</t>
    </r>
  </si>
  <si>
    <r>
      <t>Current ratio</t>
    </r>
    <r>
      <rPr>
        <vertAlign val="superscript"/>
        <sz val="8"/>
        <rFont val="Arial"/>
        <family val="2"/>
        <charset val="186"/>
      </rPr>
      <t>13)</t>
    </r>
  </si>
  <si>
    <r>
      <t>Return on assets (ROA)</t>
    </r>
    <r>
      <rPr>
        <vertAlign val="superscript"/>
        <sz val="8"/>
        <color indexed="8"/>
        <rFont val="Arial"/>
        <family val="2"/>
        <charset val="186"/>
      </rPr>
      <t>14)</t>
    </r>
  </si>
  <si>
    <r>
      <t>Return on equity (ROE)</t>
    </r>
    <r>
      <rPr>
        <vertAlign val="superscript"/>
        <sz val="8"/>
        <rFont val="Arial"/>
        <family val="2"/>
        <charset val="186"/>
      </rPr>
      <t>15)</t>
    </r>
  </si>
  <si>
    <r>
      <t>Return on capital employed (ROCE)</t>
    </r>
    <r>
      <rPr>
        <vertAlign val="superscript"/>
        <sz val="8"/>
        <rFont val="Arial"/>
        <family val="2"/>
        <charset val="186"/>
      </rPr>
      <t>16)</t>
    </r>
  </si>
  <si>
    <r>
      <t>Dividend pay–out ratio</t>
    </r>
    <r>
      <rPr>
        <vertAlign val="superscript"/>
        <sz val="8"/>
        <rFont val="Arial"/>
        <family val="2"/>
        <charset val="186"/>
      </rPr>
      <t>17)</t>
    </r>
  </si>
  <si>
    <r>
      <t>Neto aizņēmumi / EBITDA</t>
    </r>
    <r>
      <rPr>
        <vertAlign val="superscript"/>
        <sz val="8"/>
        <color indexed="8"/>
        <rFont val="Arial"/>
        <family val="2"/>
        <charset val="186"/>
      </rPr>
      <t>11)</t>
    </r>
  </si>
  <si>
    <r>
      <t>Neto aizņēmumi / pašu kapitāls</t>
    </r>
    <r>
      <rPr>
        <vertAlign val="superscript"/>
        <sz val="8"/>
        <color indexed="8"/>
        <rFont val="Arial"/>
        <family val="2"/>
        <charset val="186"/>
      </rPr>
      <t>12)</t>
    </r>
  </si>
  <si>
    <r>
      <t>Vispārējais apgrozāmo līdzekļu koeficients</t>
    </r>
    <r>
      <rPr>
        <vertAlign val="superscript"/>
        <sz val="8"/>
        <color indexed="8"/>
        <rFont val="Arial"/>
        <family val="2"/>
        <charset val="186"/>
      </rPr>
      <t>13)</t>
    </r>
  </si>
  <si>
    <r>
      <t>Aktīvu atdeve (</t>
    </r>
    <r>
      <rPr>
        <i/>
        <sz val="8"/>
        <color indexed="8"/>
        <rFont val="Arial"/>
        <family val="2"/>
        <charset val="186"/>
      </rPr>
      <t>ROA</t>
    </r>
    <r>
      <rPr>
        <sz val="8"/>
        <color indexed="8"/>
        <rFont val="Arial"/>
        <family val="2"/>
        <charset val="186"/>
      </rPr>
      <t>)</t>
    </r>
    <r>
      <rPr>
        <vertAlign val="superscript"/>
        <sz val="8"/>
        <color indexed="8"/>
        <rFont val="Arial"/>
        <family val="2"/>
        <charset val="186"/>
      </rPr>
      <t>14)</t>
    </r>
  </si>
  <si>
    <r>
      <t>Pašu kapitāla atdeve (</t>
    </r>
    <r>
      <rPr>
        <i/>
        <sz val="8"/>
        <color indexed="8"/>
        <rFont val="Arial"/>
        <family val="2"/>
        <charset val="186"/>
      </rPr>
      <t>ROE</t>
    </r>
    <r>
      <rPr>
        <sz val="8"/>
        <color indexed="8"/>
        <rFont val="Arial"/>
        <family val="2"/>
        <charset val="186"/>
      </rPr>
      <t>)</t>
    </r>
    <r>
      <rPr>
        <vertAlign val="superscript"/>
        <sz val="8"/>
        <color indexed="8"/>
        <rFont val="Arial"/>
        <family val="2"/>
        <charset val="186"/>
      </rPr>
      <t>15)</t>
    </r>
  </si>
  <si>
    <r>
      <t>Ieguldītā kapitāla atdeve (</t>
    </r>
    <r>
      <rPr>
        <i/>
        <sz val="8"/>
        <color indexed="8"/>
        <rFont val="Arial"/>
        <family val="2"/>
        <charset val="186"/>
      </rPr>
      <t>ROCE</t>
    </r>
    <r>
      <rPr>
        <sz val="8"/>
        <color indexed="8"/>
        <rFont val="Arial"/>
        <family val="2"/>
        <charset val="186"/>
      </rPr>
      <t>)</t>
    </r>
    <r>
      <rPr>
        <vertAlign val="superscript"/>
        <sz val="8"/>
        <color indexed="8"/>
        <rFont val="Arial"/>
        <family val="2"/>
        <charset val="186"/>
      </rPr>
      <t>16)</t>
    </r>
  </si>
  <si>
    <r>
      <t>Dividenžu izmaksas rādītājs</t>
    </r>
    <r>
      <rPr>
        <vertAlign val="superscript"/>
        <sz val="8"/>
        <color indexed="8"/>
        <rFont val="Arial"/>
        <family val="2"/>
        <charset val="186"/>
      </rPr>
      <t>17)</t>
    </r>
  </si>
  <si>
    <t>12, 20 a</t>
  </si>
  <si>
    <t>Samaksātie procenti saistītajām pusēm (mātessabiedrība)</t>
  </si>
  <si>
    <t>Interest paid to related parties (Parent Company)</t>
  </si>
  <si>
    <t>KOPĀ / TOTAL</t>
  </si>
  <si>
    <t>6 mēnešu EURIBOR + pievienotā likme</t>
  </si>
  <si>
    <t>b) Balances at the end of the year arising from sales/purchases of goods and services:</t>
  </si>
  <si>
    <t>b) gada beigu bilances atlikumi, kas ir radušies no pārdotām / iepirktām precēm un sniegtajiem / saņemtajiem pakalpojumiem:</t>
  </si>
  <si>
    <t>Receivables from related parties:</t>
  </si>
  <si>
    <t>Payables to related parties:</t>
  </si>
  <si>
    <t>TRADE AND OTHER PAYABLES</t>
  </si>
  <si>
    <t>Saņemtie ieņēmumi no dotācijas par TEC uzstādīto elektrisko jaudu</t>
  </si>
  <si>
    <t>b) Termination benefits</t>
  </si>
  <si>
    <t>Darba attiecību vidējais ilgums</t>
  </si>
  <si>
    <t>Average employee lenght of service</t>
  </si>
  <si>
    <t>Saistību patiesās vērtības novērtēšanas hierarhijas kvantitatīvie rādītāji pārskata gada beigās</t>
  </si>
  <si>
    <t>Quantitative disclosures of fair value measurement hierarchy for liabilities at the end of the year</t>
  </si>
  <si>
    <t>Aktīvu patiesās vērtības novērtēšanas hierarhijas kvantitatīvie rādītāji pārskata gada beigās</t>
  </si>
  <si>
    <t>Quantitative disclosures of fair value measurement hierarchy for assets at the end of the year</t>
  </si>
  <si>
    <t>LATVENERGO KONCERNA KONSOLIDĒTIE un</t>
  </si>
  <si>
    <t>LATVENERGO GROUP CONSOLIDATED and</t>
  </si>
  <si>
    <t>* izņemot saņemtos avansus, nākamo periodu ieņēmumus, nodokļu saistības un pārējās ilgtermiņa un īstermiņa nefinanšu saistības</t>
  </si>
  <si>
    <t>* excluding advances received, deferred income, tax related liabilities and other non-current or current non-financial payables</t>
  </si>
  <si>
    <t>Ilgtermiņa aizņēmumu no kredītiestādēm īstermiņa daļa</t>
  </si>
  <si>
    <t>Izmaiņas aizņēmumos</t>
  </si>
  <si>
    <t>Movement in borrowings</t>
  </si>
  <si>
    <t>Current portion of non–current borrowings from financial institutions</t>
  </si>
  <si>
    <t>Aizņēmumu sadalījums pēc aizdevēju kategorijām</t>
  </si>
  <si>
    <t>Borrowings by categories of lenders</t>
  </si>
  <si>
    <t>Borrowings by maturity (excluding the effect of derivative financial instruments)</t>
  </si>
  <si>
    <t>Aizņēmumu sadalījums pēc atmaksas termiņiem bez atvasināto finanšu instrumentu efekta</t>
  </si>
  <si>
    <t>Aizņēmumu sadalījums pēc procentu likmes maiņas un pārcenošanas termiņa (ņemot vērā atvasināto finanšu instrumentu efektu)</t>
  </si>
  <si>
    <t>Borrowings by pricing period (considering the effect of derivative financial instruments)</t>
  </si>
  <si>
    <t>Fair value changes of interest rate swaps</t>
  </si>
  <si>
    <t>Procentu likmju mijmaiņas darījumu patieso vērtību izmaiņas</t>
  </si>
  <si>
    <t>Iekļauts visaptverošajos ieņēmumos (20. a pielikums)</t>
  </si>
  <si>
    <t>Elektroenerģijas cenu nākotnes darījumu patieso vērtību izmaiņas</t>
  </si>
  <si>
    <t>Fair value changes of electricity forward and future contracts</t>
  </si>
  <si>
    <r>
      <t>17.</t>
    </r>
    <r>
      <rPr>
        <b/>
        <sz val="12"/>
        <color rgb="FF054F95"/>
        <rFont val="Times New Roman"/>
        <family val="1"/>
        <charset val="186"/>
      </rPr>
      <t xml:space="preserve"> </t>
    </r>
    <r>
      <rPr>
        <b/>
        <sz val="12"/>
        <color rgb="FF054F95"/>
        <rFont val="Arial"/>
        <family val="2"/>
        <charset val="186"/>
      </rPr>
      <t>PARĀDI NO LĪGUMIEM AR KLIENTIEM UN CITI DEBITORI</t>
    </r>
  </si>
  <si>
    <t>RECEIVABLES FROM CONTRACTS WITH CUSTOMERS AND OTHER RECEIVABLES</t>
  </si>
  <si>
    <t>Uzkrājumi parādu no līgumiem ar klientiem vērtības samazinājumam:</t>
  </si>
  <si>
    <t>Uzkrājumu kustība parādu no līgumiem ar klientiem vērtības samazinājumam</t>
  </si>
  <si>
    <t>Movements in provisions for impaired receivables from contracts with customers</t>
  </si>
  <si>
    <t>Saņemamās garantētās maksas par koģenerācijas elektrostacijās TEC-1 un TEC-2 uzstādīto elektrisko jaudu**</t>
  </si>
  <si>
    <t>Īstermiņa finanšu debitori:</t>
  </si>
  <si>
    <t>KOPĀ īstermiņa finanšu debitori</t>
  </si>
  <si>
    <t>KOPĀ citi debitori</t>
  </si>
  <si>
    <t>Receivable of guaranteed fee for the installed electrical capacity of cogeneration power plants CHPP-1 and CHPP-2**</t>
  </si>
  <si>
    <t>Total current financial receivables</t>
  </si>
  <si>
    <t>CASH AND CASH EQUIVALENTS</t>
  </si>
  <si>
    <t>Fair values and fair value measurement</t>
  </si>
  <si>
    <t xml:space="preserve">
Actual corporate income tax charge for the reporting year, if compared with theoretical calculations:         
</t>
  </si>
  <si>
    <t xml:space="preserve">Efektīvā ienākuma nodokļu likme </t>
  </si>
  <si>
    <t xml:space="preserve">Effective income tax rate  </t>
  </si>
  <si>
    <r>
      <t>b) CO</t>
    </r>
    <r>
      <rPr>
        <b/>
        <vertAlign val="subscript"/>
        <sz val="10"/>
        <color indexed="30"/>
        <rFont val="Arial"/>
        <family val="2"/>
        <charset val="186"/>
      </rPr>
      <t>2</t>
    </r>
    <r>
      <rPr>
        <b/>
        <sz val="10"/>
        <color indexed="30"/>
        <rFont val="Arial"/>
        <family val="2"/>
        <charset val="186"/>
      </rPr>
      <t xml:space="preserve"> emisijas kvotas</t>
    </r>
  </si>
  <si>
    <t>* pārvērtēto pamatlīdzekļu grupas skatīt 2.8. pielikumā</t>
  </si>
  <si>
    <t>*  for revalued property, plant and equipment groups see Note 2.8.</t>
  </si>
  <si>
    <t>Nomas maksas ieņēmumi (koncerns un mātessabiedrība ir iznomātājs) (6. pielikums)</t>
  </si>
  <si>
    <t>Rental income (the Group and the Parent Company is the lessor) (Note 6)</t>
  </si>
  <si>
    <t xml:space="preserve">AS „Enerģijas publiskais tirgotājs" </t>
  </si>
  <si>
    <t>Movement on the allowance for raw materials, spare parts and technological fuel</t>
  </si>
  <si>
    <t>OPERATING SEGMENT INFORMATION</t>
  </si>
  <si>
    <t>TOTAL Group</t>
  </si>
  <si>
    <t>TOTAL Parent Company</t>
  </si>
  <si>
    <t>KOPĀ mātessabie-drība</t>
  </si>
  <si>
    <t>Bruto summas, kas nodotas klientiem, piemērojot aģenta uzskaites principu (skatīt 4. d pielikumu), atzīti neto summā enerģijas pārdošanas un ar to saistītajos pakalpojumos.</t>
  </si>
  <si>
    <t>Pārējo aktīvu noma (14. e pielikums)</t>
  </si>
  <si>
    <t>Lease of other assets (Note 14 e)</t>
  </si>
  <si>
    <t>Ilgtermiņa nākamo periodu ieņēmumi no pieslēgumu maksas līgumiem ar klientiem (23. I. a pielikums)</t>
  </si>
  <si>
    <t>Īstermiņa nākamo periodu ieņēmumi no pieslēgumu maksas līgumiem ar klientiem (23. II. a pielikums)</t>
  </si>
  <si>
    <t>Non–current contract liabilities on deferred income from connection fees  (Note 23 I, a)</t>
  </si>
  <si>
    <t>Current contract liabilities on deferred income from connection fees  (Note 23 II, a)</t>
  </si>
  <si>
    <t>Nākamo periodu ieņēmumu no pieslēguma maksas kustība – līgumu saistības koncernam no līgumiem ar klientiem (ilgtermiņa un īstermiņa daļa):</t>
  </si>
  <si>
    <t>Movement in deferred connection fees – contract liability from contracts with customers for the Group (non–current and current part):</t>
  </si>
  <si>
    <t>Mātessabiedrība / Parent Company</t>
  </si>
  <si>
    <t>* Koncerna vadības atlīdzība iekļauj koncerna sabiedrību valdes locekļu, mātessabiedrības padomes un uzraudzības institūcijas (Revīzijas komitejas) atlīdzību. Mātessabiedrības vadības atlīdzība iekļauj mātessabiedrības valdes un padomes locekļu un uzraudzības institūcijas (Revīzijas komitejas) atlīdzību.</t>
  </si>
  <si>
    <t>* Remuneration to the Group’s management includes remuneration to the members of the Management Boards of the Group entities, the Supervisory Board and the Supervisory body (Audit Committee) of the Parent Company. Remuneration to the Company’s management includes remuneration to the members of the Company’s Management Board, the Supervisory Board and the Supervisory body (Audit Committee).</t>
  </si>
  <si>
    <t>Procentu ieņēmumi no aizdevumiem meitassabiedrībām</t>
  </si>
  <si>
    <t>Current income tax</t>
  </si>
  <si>
    <t xml:space="preserve">* Atliktā nodokļa saistības reversētas 2017. gada peļņas vai zaudējumu aprēķinā saskaņā ar Latvijas Republikas nodokļu normatīvo aktu izmaiņām, kas stājās spēkā, sākot ar 2018. gada 1. janvāri </t>
  </si>
  <si>
    <t>* In 2017 deferred tax liabilities reversed in the Statement of Profit or Loss in accordance with the changes of tax regulations and laws of the Republic of Latvia starting from 1 January 2018</t>
  </si>
  <si>
    <t>Kopā pārskata gadā atzītie visaptverošie ienākumi</t>
  </si>
  <si>
    <t>Kopā visaptverošie ienākumi pārskata gadā, atskaitot nodokļus</t>
  </si>
  <si>
    <t>Neto visaptverošie ienākumi, kas nav jāparklasificē uz peļņu vai zaudējumiem nākamajos periodos</t>
  </si>
  <si>
    <t>Visaptverošie ienākumi / (zaudējumi), kas nav jāpārklasificē uz pelņu vai zaudējumiem nākamajos periodos (atskaitot nodokļus):</t>
  </si>
  <si>
    <t>Neto visaptverošie ienākumi, kas pārklasificējami uz pelņu vai zaudējumiem nākamajos periodos</t>
  </si>
  <si>
    <t>Visaptverošie ienākumi, kas pārklasificējami uz pelņu vai zaudējumiem nākamajos periodos (atskaitot nodokļus):</t>
  </si>
  <si>
    <t>Visaptverošo ienākumu pārskats</t>
  </si>
  <si>
    <t>Deferred income on contracts from customers</t>
  </si>
  <si>
    <t>PASĪVI</t>
  </si>
  <si>
    <t>Attiecināms uz Mātessabiedrības akcionāru</t>
  </si>
  <si>
    <t>Non‒control-ling interests</t>
  </si>
  <si>
    <t>Kopā pašu kapitālā atzītās iemaksas un peļņas sadale</t>
  </si>
  <si>
    <t>Visaptverošie ienākumi</t>
  </si>
  <si>
    <t>KOPĀ pašu kapitālā atzītās iemaksas un peļņas sadale</t>
  </si>
  <si>
    <t>KOPĀ pārskata gadā atzītie visaptverošie ienākumi</t>
  </si>
  <si>
    <t>Disposal of non–current assets revaluation reserve net of deferred income tax</t>
  </si>
  <si>
    <t>RAW MATERIALS AND CONSUMABLES USED</t>
  </si>
  <si>
    <t>PERSONNEL EXPENSES</t>
  </si>
  <si>
    <t>OTHER OPERATING EXPENSES</t>
  </si>
  <si>
    <t>FINANCE INCOME AND COSTS</t>
  </si>
  <si>
    <t>OTHER INCOME</t>
  </si>
  <si>
    <t>Changes in accounting policies</t>
  </si>
  <si>
    <t>CURRENT AND DEFERRED INCOME TAX</t>
  </si>
  <si>
    <t>INTANGIBLE ASSETS</t>
  </si>
  <si>
    <t>NON-CURRENT FINANCIAL INVESTMENTS</t>
  </si>
  <si>
    <t>INVENTORIES</t>
  </si>
  <si>
    <t>LATVENERGO KONCERNA un AS „LATVENERGO”</t>
  </si>
  <si>
    <t>LATVENERGO GROUP and LATVENERGO AS</t>
  </si>
  <si>
    <t>2018. gads</t>
  </si>
  <si>
    <t>AS „LATVENERGO” 2018. GADA FINANŠU PĀRSKATI</t>
  </si>
  <si>
    <t>LATVENERGO AS FINANCIAL STATEMENTS 2018</t>
  </si>
  <si>
    <t>2018. GADA FINANŠU PĀRSKATI</t>
  </si>
  <si>
    <t>FINANCIAL STATEMENTS 2018</t>
  </si>
  <si>
    <t>31/12/2018</t>
  </si>
  <si>
    <t>Finanšu aktīvi 2018. gada 31. decembrī</t>
  </si>
  <si>
    <t>Financial assets as of 31 December 2018</t>
  </si>
  <si>
    <t>Finanšu saistības 2018. gada 31. decembrī</t>
  </si>
  <si>
    <t>Financial liabilities as of 31 December 2018</t>
  </si>
  <si>
    <t>2018. gada 31. decembrī</t>
  </si>
  <si>
    <t>As of 31 December 2018</t>
  </si>
  <si>
    <t>Pārējie finanšu ieguldījumi</t>
  </si>
  <si>
    <t>Other financial investments</t>
  </si>
  <si>
    <t>Hedging derivatives at FVOCI</t>
  </si>
  <si>
    <t>Naudas plūsmas riska ierobežošanas instrumenti ar ietekmi uz visaptverošajiem ienākumiem</t>
  </si>
  <si>
    <t>Finanšu aktīvi amortizētajā vērtībā</t>
  </si>
  <si>
    <t>Financial assets at amortised cost</t>
  </si>
  <si>
    <t>Finanšu saistības amortizētajā vērtībā</t>
  </si>
  <si>
    <t>Financial liabilities at amortised cost</t>
  </si>
  <si>
    <t>Finanšu saistības patiesajā vērtībā ar ietekmi uz peļņas vai zaudējumu aprēķinu</t>
  </si>
  <si>
    <t>Finanšu aktīvi patiesajā vērtībā ar ietekmi uz peļņas vai zaudējumu aprēķinu</t>
  </si>
  <si>
    <t>Adoption effect of IFRS 15 ‘Revenue from Contracts with Customers’</t>
  </si>
  <si>
    <t>SFPS Nr. 9 „Finanšu instrumenti” ieviešanas efekts</t>
  </si>
  <si>
    <t>Adoption effect of IFRS 9 ‘Financial Instruments’</t>
  </si>
  <si>
    <t>Dividendes par 2017. gadu</t>
  </si>
  <si>
    <t>Dividends for 2017</t>
  </si>
  <si>
    <t>Pamatlīdzekļu pārvērtēšanas rezerves norakstīšana</t>
  </si>
  <si>
    <t>Disposal of non–current assets revaluation reserve</t>
  </si>
  <si>
    <t>2018. gada 1. janvārī</t>
  </si>
  <si>
    <t>As of 1 January 2018</t>
  </si>
  <si>
    <t>Akciju kapitāla samazināšana</t>
  </si>
  <si>
    <t>Decrease of share capital</t>
  </si>
  <si>
    <t>Other operating income</t>
  </si>
  <si>
    <t>Neto peļņa no apgrozāmo līdzekļu pārdošanas</t>
  </si>
  <si>
    <t>Net gain from sale of current assets</t>
  </si>
  <si>
    <t>Citi saimnieciskās darbības ienākumi</t>
  </si>
  <si>
    <t>Nokavējuma naudas, nokavējuma procenti un līgumsodi</t>
  </si>
  <si>
    <t>Fines and penalties</t>
  </si>
  <si>
    <t>Zaudējumu atlīdzības kompensācijas un apdrošināšanas atlīdzības</t>
  </si>
  <si>
    <t>Compensations and insurance claims</t>
  </si>
  <si>
    <t>Citi darba koplīgumā noteiktie pabalsti</t>
  </si>
  <si>
    <t>Other benefits defined in the Collective Agreement</t>
  </si>
  <si>
    <t>Valsts sociālās apdrošināšanas obligātās iemaksas</t>
  </si>
  <si>
    <t>State social insurance contributions</t>
  </si>
  <si>
    <t>Year ended 31 December 2018</t>
  </si>
  <si>
    <t>Atlikusī vērtība 2018. gada 31. decembrī</t>
  </si>
  <si>
    <t>Closing net book amount as of 31 December 2017</t>
  </si>
  <si>
    <t>Closing net book amount as of 31 December 2018</t>
  </si>
  <si>
    <t>Increase / (decrease) due PPE revaluation recognised in OCI (Note 20 a)</t>
  </si>
  <si>
    <t>Pārvērtēšanas rezultātā radies vērtības pieaugums / (samazinājums) visaptverošajos ienākumos (20. a pielikums)</t>
  </si>
  <si>
    <t>Pārvērtēšanas rezultātā radies vērtības samazinājums, kas atzīts peļņas vai zaudējumu pārskatā</t>
  </si>
  <si>
    <t>Decrease due PPE revaluation recognised in profit or loss</t>
  </si>
  <si>
    <t>CO2 emisijas kvotas</t>
  </si>
  <si>
    <t>Greenhouse gas emission allowances</t>
  </si>
  <si>
    <t>Uzkrāts izlietojumam</t>
  </si>
  <si>
    <t>Accumulated for use</t>
  </si>
  <si>
    <t>Atliktais ienākuma nodoklis</t>
  </si>
  <si>
    <t>Deferred income tax</t>
  </si>
  <si>
    <t>Deferred income tax*</t>
  </si>
  <si>
    <t>Atliktais ienākuma nodoklis*</t>
  </si>
  <si>
    <t>Finanšu aktīvu vērtības izmaiņas</t>
  </si>
  <si>
    <t>Changes in the value of financial assets</t>
  </si>
  <si>
    <t>Pārējo finanšu ieguldījumu kupona procentu ieņēmumi</t>
  </si>
  <si>
    <t>Interest income from other financial investments</t>
  </si>
  <si>
    <t>Finansējuma komponentes ieņēmumi</t>
  </si>
  <si>
    <t>Income on financing component</t>
  </si>
  <si>
    <t>Neto zaudējumi no pārējo finanšu ieguldījumu atsavināšanas</t>
  </si>
  <si>
    <t>Net losses on redemption other financial investments</t>
  </si>
  <si>
    <t>Elektroenerģijas un dabasgāzes tirdzniecība</t>
  </si>
  <si>
    <t>Electricity and natural gas trade</t>
  </si>
  <si>
    <t>Koncernam pieder 48,15 % no AS „Pirmais Slēgtais Pensiju Fonds” kapitāla daļām (AS “Latvenergo” - 46,30 %). Tomēr koncerns un mātessabiedrība ir tikai nominālais akcionārs, jo visus riskus vai labumus, kas rodas sabiedrības darbības rezultātā, uzņemas vai iegūst darbinieki – pensiju fonda dalībnieki.</t>
  </si>
  <si>
    <t>The Group owns 48.15% of the shares of the closed pension fund Pirmais Slēgtais Pensiju Fonds AS (Latvenergo AS – 46.30%). However, the Group and the Parent Company is only a nominal shareholder as all risks and benefits arising from associate’s activities will accrue to the employees who are members of the pension fund.</t>
  </si>
  <si>
    <t>Līdzdalības daļas meitassabiedrībās un pārējie koncerna ilgtermiņa finanšu ieguldījumi:</t>
  </si>
  <si>
    <t>Subsidiaries (The Parent Company):</t>
  </si>
  <si>
    <t>KOPĀ:</t>
  </si>
  <si>
    <t>TOTAL:</t>
  </si>
  <si>
    <t>Pārējie ilgtermiņa finanšu ieguldījumi (koncerns):</t>
  </si>
  <si>
    <t>Meitassabiedrības (mātessabiedrība):</t>
  </si>
  <si>
    <t>Other non–current financial investments (The Group):</t>
  </si>
  <si>
    <t>Carrying amount of investment</t>
  </si>
  <si>
    <t>2018</t>
  </si>
  <si>
    <r>
      <t xml:space="preserve">* Naudas līdzekļi ar ierobežojumiem ir finanšu nodrošinājums dalībai </t>
    </r>
    <r>
      <rPr>
        <i/>
        <sz val="8"/>
        <color indexed="8"/>
        <rFont val="Arial"/>
        <family val="2"/>
        <charset val="186"/>
      </rPr>
      <t>NASDAQ OMX Commodities</t>
    </r>
    <r>
      <rPr>
        <sz val="8"/>
        <color indexed="8"/>
        <rFont val="Arial"/>
        <family val="2"/>
        <charset val="186"/>
      </rPr>
      <t xml:space="preserve"> biržā. Finanšu nodrošinājums ir pilnībā atgūstams pēc dalības izbeigšanas, nemaksājot soda naudas, tādējādi šie naudas līdzekļi ar ierobežojumiem ir uzskatāmi par naudas ekvivalentiem</t>
    </r>
  </si>
  <si>
    <t>* Restricted cash and cash equivalents consist of the financial security for participating in NASDAQ OMX Commodities Exchange. Financial security is fully recoverable after termination of participation without any penalties, therefore restricted cash is considered as cash equivalent</t>
  </si>
  <si>
    <t>OTHER FINANCIAL INVESTMENTS</t>
  </si>
  <si>
    <r>
      <t>21.</t>
    </r>
    <r>
      <rPr>
        <b/>
        <sz val="12"/>
        <color rgb="FF054F95"/>
        <rFont val="Times New Roman"/>
        <family val="1"/>
        <charset val="186"/>
      </rPr>
      <t>   </t>
    </r>
    <r>
      <rPr>
        <b/>
        <sz val="12"/>
        <color rgb="FF054F95"/>
        <rFont val="Arial"/>
        <family val="2"/>
        <charset val="186"/>
      </rPr>
      <t>PĀRĒJIE FINANŠU IEGULDĪJUMI</t>
    </r>
  </si>
  <si>
    <t>Other financial investments previously classified as held–to–maturity financial assets (2017)</t>
  </si>
  <si>
    <t>Pārējie finanšu ieguldījumi, kas iepriekš klasificēti kā līdz termiņa beigām turētie finanšu aktīvi (2017)</t>
  </si>
  <si>
    <t>Pārējo finanšu ieguldījumu atlikusī uzskaites (amortizētā) vērtība:</t>
  </si>
  <si>
    <t>Carrying (amortised) amount of other financial investments :</t>
  </si>
  <si>
    <t>Financial investments in Latvian State Treasury bonds:</t>
  </si>
  <si>
    <t>Total other financial investments</t>
  </si>
  <si>
    <t>Finanšu ieguldījumi Latvijas Valsts kases vērtspapīros:</t>
  </si>
  <si>
    <t>KOPĀ pārējie finanšu ieguldījumi</t>
  </si>
  <si>
    <r>
      <t>22.</t>
    </r>
    <r>
      <rPr>
        <b/>
        <sz val="12"/>
        <color rgb="FF054F95"/>
        <rFont val="Times New Roman"/>
        <family val="1"/>
        <charset val="186"/>
      </rPr>
      <t>   </t>
    </r>
    <r>
      <rPr>
        <b/>
        <sz val="12"/>
        <color rgb="FF054F95"/>
        <rFont val="Arial"/>
        <family val="2"/>
        <charset val="186"/>
      </rPr>
      <t>AIZŅĒMUMI</t>
    </r>
  </si>
  <si>
    <t>BORROWINGS</t>
  </si>
  <si>
    <t>Atlikums 2018. gada 31. decembrī</t>
  </si>
  <si>
    <t>Property, plant and equipment revaluation reserve</t>
  </si>
  <si>
    <t>Statement of Financial Position (extract)</t>
  </si>
  <si>
    <t>Measurement category</t>
  </si>
  <si>
    <t>Original (IAS 39)</t>
  </si>
  <si>
    <t>New (IFRS 9)</t>
  </si>
  <si>
    <t>Effect on IFRS 9 adoption</t>
  </si>
  <si>
    <t>Available for sale</t>
  </si>
  <si>
    <t>FVOCI</t>
  </si>
  <si>
    <t>Loans and receivables</t>
  </si>
  <si>
    <t>Amortised cost</t>
  </si>
  <si>
    <t xml:space="preserve">              –   </t>
  </si>
  <si>
    <t>Held‒to‒maturity</t>
  </si>
  <si>
    <t>Investments in other financial assets</t>
  </si>
  <si>
    <t xml:space="preserve">Impact on Statement of Financial Position upon adoption of IFRS 9:                                                                                         </t>
  </si>
  <si>
    <t>Parādi piegādātājiem un pārējiem kreditoriem (25. pielikums)*</t>
  </si>
  <si>
    <t>DERIVATIVE FINANCIAL INSTRUMENTS</t>
  </si>
  <si>
    <r>
      <t>28.</t>
    </r>
    <r>
      <rPr>
        <b/>
        <sz val="12"/>
        <color rgb="FF054F95"/>
        <rFont val="Times New Roman"/>
        <family val="1"/>
        <charset val="186"/>
      </rPr>
      <t>  </t>
    </r>
    <r>
      <rPr>
        <b/>
        <sz val="12"/>
        <color rgb="FF054F95"/>
        <rFont val="Arial"/>
        <family val="2"/>
        <charset val="186"/>
      </rPr>
      <t>DARĪJUMI AR SAISTĪTAJĀM PUSĒM</t>
    </r>
  </si>
  <si>
    <t>24 Patiesās vērtības un to novērtēšana</t>
  </si>
  <si>
    <r>
      <t>26.</t>
    </r>
    <r>
      <rPr>
        <b/>
        <sz val="12"/>
        <color rgb="FF054F95"/>
        <rFont val="Times New Roman"/>
        <family val="1"/>
        <charset val="186"/>
      </rPr>
      <t xml:space="preserve">   </t>
    </r>
    <r>
      <rPr>
        <b/>
        <sz val="12"/>
        <color rgb="FF054F95"/>
        <rFont val="Arial"/>
        <family val="2"/>
        <charset val="186"/>
      </rPr>
      <t>UZKRĀJUMI</t>
    </r>
  </si>
  <si>
    <r>
      <t>25.</t>
    </r>
    <r>
      <rPr>
        <b/>
        <sz val="12"/>
        <color rgb="FF054F95"/>
        <rFont val="Times New Roman"/>
        <family val="1"/>
        <charset val="186"/>
      </rPr>
      <t>  </t>
    </r>
    <r>
      <rPr>
        <b/>
        <sz val="12"/>
        <color rgb="FF054F95"/>
        <rFont val="Arial"/>
        <family val="2"/>
        <charset val="186"/>
      </rPr>
      <t>PARĀDI PIEGĀDĀTĀJIEM UN PĀRĒJIEM KREDITORIEM</t>
    </r>
  </si>
  <si>
    <t>01/01/2018</t>
  </si>
  <si>
    <t>Izmaiņas peļņas vai zaudējumu aprēķinā</t>
  </si>
  <si>
    <t>Changes recognised in the Statement of Profit or Loss</t>
  </si>
  <si>
    <t>17 b, c</t>
  </si>
  <si>
    <t>Uzkrājumi vērtības samazinājumam</t>
  </si>
  <si>
    <t>Loss allowances for expected credit loss</t>
  </si>
  <si>
    <t>6 months EURIBOR + floating rate</t>
  </si>
  <si>
    <t>6 mēnešu EURIBOR + mainīgā likme</t>
  </si>
  <si>
    <t>Uzņēmumu ienākuma nodokļa avansa maksājums</t>
  </si>
  <si>
    <t>Prepayment for income tax</t>
  </si>
  <si>
    <r>
      <t>23.</t>
    </r>
    <r>
      <rPr>
        <b/>
        <sz val="12"/>
        <color rgb="FF054F95"/>
        <rFont val="Times New Roman"/>
        <family val="1"/>
        <charset val="186"/>
      </rPr>
      <t>   </t>
    </r>
    <r>
      <rPr>
        <b/>
        <sz val="12"/>
        <color rgb="FF054F95"/>
        <rFont val="Arial"/>
        <family val="2"/>
        <charset val="186"/>
      </rPr>
      <t>ATVASINĀTIE FINANŠU INSTRUMENTI</t>
    </r>
  </si>
  <si>
    <t>(Ieņēmumi) / zaudējumi aktuāra pieņēmumu izmaiņu rezultātā</t>
  </si>
  <si>
    <t>(Gains) / losses as a result of changes in actuarial assumptions</t>
  </si>
  <si>
    <t>Dabasgāzes cenu nākotnes darījumu patieso vērtību izmaiņas</t>
  </si>
  <si>
    <t>Fair value changes of natural gas forward contracts</t>
  </si>
  <si>
    <t>IV) Dabasgāzes cenu nākotnes darījumi</t>
  </si>
  <si>
    <t>IV) Natural gas forwards</t>
  </si>
  <si>
    <t>Neto naudas un tās ekvivalentu (samazinājums ) / pieaugums</t>
  </si>
  <si>
    <t>Net (decrease) / increase in cash and cash equivalents</t>
  </si>
  <si>
    <t>Parādu piegādātājiem un pārējo kreditoru (samazinājums) / pieaugums</t>
  </si>
  <si>
    <t>(Decrease) / increase in trade and other liabilities</t>
  </si>
  <si>
    <t>Parādu no līgumiem ar klientiem un citu debitoru samazinājums / (pieaugums)</t>
  </si>
  <si>
    <t>Decrease / (increase) in receivables from contracts with customers and other receivables</t>
  </si>
  <si>
    <t>Krājumu samazinājums / (pieaugums)</t>
  </si>
  <si>
    <t>Decrease / (increase) in inventories</t>
  </si>
  <si>
    <t xml:space="preserve"> ‒ Dividends from subsidiaries</t>
  </si>
  <si>
    <t>Proceeds on borrowings from financial institutions</t>
  </si>
  <si>
    <t>Proceeds from redemption of other financial investments</t>
  </si>
  <si>
    <t>Ieņēmumi no pārējo finanšu ieguldījumu atsavināšanas</t>
  </si>
  <si>
    <t xml:space="preserve"> ‒ dividendes no meitassabiedrībām</t>
  </si>
  <si>
    <t xml:space="preserve"> ‒ amortizācija, nolietojums, nemateriālo ieguldījumu un pamatlīdzekļu vērtības samazinājums</t>
  </si>
  <si>
    <t xml:space="preserve"> ‒ zaudējumi no finanšu instrumentu patiesās vērtības izmaiņām</t>
  </si>
  <si>
    <t xml:space="preserve"> ‒ Fair value loss on derivative financial instruments</t>
  </si>
  <si>
    <t xml:space="preserve"> ‒ uzkrājumu (samazinājums) / pieaugums</t>
  </si>
  <si>
    <t xml:space="preserve"> ‒ (Decrease) / increase in provisions</t>
  </si>
  <si>
    <t>b) Pārējie finanšu debitori</t>
  </si>
  <si>
    <t>b) Other financial receivables</t>
  </si>
  <si>
    <t>Segmentu peļņa pirms nodokļa</t>
  </si>
  <si>
    <t>Segment profit before tax</t>
  </si>
  <si>
    <t>Segmentu peļņa / (zaudējumi) pirms nodokļa</t>
  </si>
  <si>
    <t>Segment profit / (loss) before tax</t>
  </si>
  <si>
    <t>23, I</t>
  </si>
  <si>
    <t>Dabasgāzes cenu nākotnes darījumi</t>
  </si>
  <si>
    <t>Natural gas forwards</t>
  </si>
  <si>
    <t>23, II</t>
  </si>
  <si>
    <t>23, III</t>
  </si>
  <si>
    <t>23, IV</t>
  </si>
  <si>
    <t>Included in comprehensive income (Note 20 a)</t>
  </si>
  <si>
    <t>Riska ierobežošanas darījumu izpildes rezultātā atzītie ieņēmumi / (zaudējumi) no patiesās vērtības izmaiņām</t>
  </si>
  <si>
    <t>Gains / (losses) on fair value changes as a result of realised hedge agreements</t>
  </si>
  <si>
    <t>Hidroelektro staciju aktīvi</t>
  </si>
  <si>
    <t>Sadales sistēmas elektrolīnijas un elektroiekārtas</t>
  </si>
  <si>
    <t>Pārvades sistēmas elektrolīnijas un elektroiekārtas</t>
  </si>
  <si>
    <t>Assets of Hydro Power Plant</t>
  </si>
  <si>
    <t>Distribution system electrical lines and electrical equipment</t>
  </si>
  <si>
    <t>Transmission system electrical lines and electrical equipment</t>
  </si>
  <si>
    <t>Samaksas termiņa kavējums dienās pēc 9. SFPS</t>
  </si>
  <si>
    <t xml:space="preserve">Parādi no klientiem </t>
  </si>
  <si>
    <t>Vertības samazinājums</t>
  </si>
  <si>
    <t>Atsevišķi izvērtētie debitori ar maksājumu grafiku*</t>
  </si>
  <si>
    <t>Parādu no līgumiem ar klientiem 12 mēnešu sagaidāmo kredītzaudējumu (SKZ) izvērtējums pēc darījuma partnera modeļa</t>
  </si>
  <si>
    <t>Receivables from contracts with customers with 12-month expected credit losses (ECL) assessed on the counterparty model basis</t>
  </si>
  <si>
    <t>Neto saistīto pušu parādi</t>
  </si>
  <si>
    <t>* pēc 39. SGS</t>
  </si>
  <si>
    <t>Parādi no līgumiem ar klientiem pēc sagaidāmo kredītzaudējumu izvērtējuma līmeņa, neto</t>
  </si>
  <si>
    <t>Receivables from contracts with customers grouped by the expected credit loss assessment level, net</t>
  </si>
  <si>
    <t>Parādi ar 12 mēnešu SKZ izvērtējumu bez būtiska kredītriska pieauguma (darījuma partnera modelis)</t>
  </si>
  <si>
    <t>Receivables with 12 months expected credit loss assessment without significant increase of credit risk (counterparty model)</t>
  </si>
  <si>
    <t>Parādi  ar mūža SKZ izvērtējumu pēc vienkāršotās pieejas (portfeļa modelis)</t>
  </si>
  <si>
    <t>Receivables with lifetime expected credit loss assessment by simplified approach (portfolio model)</t>
  </si>
  <si>
    <t>Impairment loss</t>
  </si>
  <si>
    <t>Elektroenerģijas, dabasgāzes un ar tiem saistīto pakalpojumu debitori:</t>
  </si>
  <si>
    <t>Late payment delay in days by IFRS 9</t>
  </si>
  <si>
    <t xml:space="preserve">SKZ likme /     ECL rate </t>
  </si>
  <si>
    <t>Electricity, natural gas trade and related services receivables:</t>
  </si>
  <si>
    <t>Nav kavējuši un nav izveidoti uzkrājumi</t>
  </si>
  <si>
    <t>Individually impaired receivables with scheduled payments*</t>
  </si>
  <si>
    <t>Fully performing receivables</t>
  </si>
  <si>
    <t>Past due 1 - 45 days</t>
  </si>
  <si>
    <t>Past due 91 - 180 days</t>
  </si>
  <si>
    <t>Past due 46 - 90 days</t>
  </si>
  <si>
    <t>Past due more than 181 day</t>
  </si>
  <si>
    <t>Siltumenerģijas un citi debitori no līgumiem ar klientiem:</t>
  </si>
  <si>
    <t>Heating and other receivables from contracts with customers:</t>
  </si>
  <si>
    <t>TOTAL receivables from contracts with customers</t>
  </si>
  <si>
    <t>PAVISAM parādi no līgumiem ar klientiem</t>
  </si>
  <si>
    <t>Past due 1 - 30 days</t>
  </si>
  <si>
    <t>Past due 31 - 90 days</t>
  </si>
  <si>
    <t>Past due more than 91 day</t>
  </si>
  <si>
    <t>Meitassabiedrību parādi:</t>
  </si>
  <si>
    <t>Receivables from subsidiaries:</t>
  </si>
  <si>
    <t>Kavē 1 - 45 dienas</t>
  </si>
  <si>
    <t>Kavē 46 - 90 dienas</t>
  </si>
  <si>
    <t>Kavē 91 - 180 dienas</t>
  </si>
  <si>
    <t>Kavē &gt; 181 dienu</t>
  </si>
  <si>
    <t>Kavē 1 - 30 dienas</t>
  </si>
  <si>
    <t>Kavē 31 - 90 dienas</t>
  </si>
  <si>
    <t>Kavē &gt; 91 dienu</t>
  </si>
  <si>
    <t>* by IAS 39</t>
  </si>
  <si>
    <t>31/12/2017*</t>
  </si>
  <si>
    <t>28 f</t>
  </si>
  <si>
    <t>SFPS Nr. 9 ieviešanas ietekme uz pārskatu par finanšu stāvokli</t>
  </si>
  <si>
    <t>Pārskats par finanšu stāvokli (izvilkums)</t>
  </si>
  <si>
    <t>Novērtējuma kategorija</t>
  </si>
  <si>
    <t>SFPS Nr. 9 ieviešanas efekts</t>
  </si>
  <si>
    <t>Pārklasificētās pozīcijas</t>
  </si>
  <si>
    <t>Sākotnējā (SGS Nr. 39)</t>
  </si>
  <si>
    <t>Jaunā (SFPS Nr. 9)</t>
  </si>
  <si>
    <t>Patiesajā vērtībā visaptverošajos ienākumos</t>
  </si>
  <si>
    <t>Pārdošanai turētie aktīvi</t>
  </si>
  <si>
    <t>Aizdevumi un debitori</t>
  </si>
  <si>
    <t>Amortizētā vērtībā</t>
  </si>
  <si>
    <t>Līdz termiņa beigām turēti</t>
  </si>
  <si>
    <r>
      <t>27.</t>
    </r>
    <r>
      <rPr>
        <b/>
        <sz val="12"/>
        <color rgb="FF054F95"/>
        <rFont val="Times New Roman"/>
        <family val="1"/>
        <charset val="186"/>
      </rPr>
      <t>  </t>
    </r>
    <r>
      <rPr>
        <b/>
        <sz val="12"/>
        <color rgb="FF054F95"/>
        <rFont val="Arial"/>
        <family val="2"/>
        <charset val="186"/>
      </rPr>
      <t>NĀKAMO PERIODU IEŅĒMUMI</t>
    </r>
  </si>
  <si>
    <t>DEFERRED INCOME</t>
  </si>
  <si>
    <t>Ilgtermiņa aizdevumi saistītajām pusēm</t>
  </si>
  <si>
    <t>Non–current loans to related parties</t>
  </si>
  <si>
    <t>Īstermiņa aizdevumi saistītajām pusēm</t>
  </si>
  <si>
    <t>Current loans to related parties</t>
  </si>
  <si>
    <t>Pēcnodarbinātības pabalstu novērtēšanas rezerve</t>
  </si>
  <si>
    <t>Post–employment benefit plan revaluation reserve</t>
  </si>
  <si>
    <t>Gains on re–measurement on defined post–employment benefit plan</t>
  </si>
  <si>
    <t>Ieņēmumi no pēcnodarbinātības pabalstu novērtēšanas</t>
  </si>
  <si>
    <t>26 a</t>
  </si>
  <si>
    <t>Gains / (losses) on re–measurement on defined post–employment benefit plan</t>
  </si>
  <si>
    <t>Ieņēmumi / (zaudējumi) no pēcnodarbinātības pabalstu novērtēšanas</t>
  </si>
  <si>
    <t>Sākotnējā vai pārvērtētā vērtība</t>
  </si>
  <si>
    <t>* in June 2018, in accordance with the Directive No. 765 of the Cabinet of Ministers of the Republic of Latvia, dated 19 December 2017 – “On the Investment of the State’s property units in the Share Capital of Latvenergo AS”, real estate in the amount of EUR 489 thousand was invested in the share capital of Latvenergo AS</t>
  </si>
  <si>
    <t xml:space="preserve">* 2018. gada jūnijā, pamatojoties uz 2017. gada 19. decembra Latvijas Republikas Ministru kabineta rīkojumu Nr. 765 „Par valsts nekustamo īpašumu ieguldīšanu akciju sabiedrības „Latvenergo” pamatkapitālā”, tika veikts mantisks ieguldījums AS „Latvenergo” akciju kapitālā ar nekustamo īpašumu 489 tūkstošu EUR apmērā </t>
  </si>
  <si>
    <t>Nākotnes minimālās nomas maksājumu saistības atbilstoši operatīvās nomas līgumiem to izpildes datumos (koncerns un mātessabiedrība ir nomnieks):</t>
  </si>
  <si>
    <t>Future minimum lease payments under operating lease contracts by due dates (the Group and the parent Company is the lessee):</t>
  </si>
  <si>
    <t>Pārvades sistēmas aktīvus koncerns iznomā AS „Augstsprieguma tīkls” atbilstoši operatīvās nomas līgumam.</t>
  </si>
  <si>
    <t xml:space="preserve">
Transmission system assets had been leased out to Augstsprieguma tīkls AS under operating lease agreement.
</t>
  </si>
  <si>
    <t>Nākotnes minimālās saņemamās nomas maksas atbilstoši operatīvās nomas līgumiem to izpildes datumos (koncerns un mātessabiedrība ir iznomātājs):</t>
  </si>
  <si>
    <t>Future minimum lease receivables under operating lease contracts by due dates (the Group and the Parent Company is the lessor):</t>
  </si>
  <si>
    <t>Augstsprieguma tīkls AS:</t>
  </si>
  <si>
    <t>Izmaksas</t>
  </si>
  <si>
    <t>- Other expenses</t>
  </si>
  <si>
    <t xml:space="preserve">    including gross expenses from transactions with subsidiaries recognised in net amount through profit or loss:</t>
  </si>
  <si>
    <t xml:space="preserve">   tai skaitā bruto izmaksas no darījumiem ar meitassabiedrībām, kas atzītas peļņas vai zaudējumu aprēķinā neto vērtībā:</t>
  </si>
  <si>
    <t>- Public service obligation fees</t>
  </si>
  <si>
    <t>- Sadales sistēmas pakalpojumni</t>
  </si>
  <si>
    <t>- Obligātās iepirkuma komponentes</t>
  </si>
  <si>
    <t>- Nomāto aktīvu būvniecības pakalpojumi</t>
  </si>
  <si>
    <t>- Iepirktā elektroenerģija un siltumenerģija</t>
  </si>
  <si>
    <t>- Citas izmaksas</t>
  </si>
  <si>
    <t xml:space="preserve"> AS "Augstsprieguma tīkls":</t>
  </si>
  <si>
    <t>27 I, a</t>
  </si>
  <si>
    <t>27 I, b,c</t>
  </si>
  <si>
    <t>27 II, a</t>
  </si>
  <si>
    <t>27 II, b,c</t>
  </si>
  <si>
    <t>KOPĀ īstermiņa nākamo periodu ieņēmumi</t>
  </si>
  <si>
    <t>KOPĀ nākamo periodu ieņēmumi</t>
  </si>
  <si>
    <t>TOTAL deferred income</t>
  </si>
  <si>
    <t>TOTAL current deferred income</t>
  </si>
  <si>
    <t>- Transmission system services</t>
  </si>
  <si>
    <t>- Pārvades sistēmas pakalpojumi</t>
  </si>
  <si>
    <t>- Costs of transmission power auctions</t>
  </si>
  <si>
    <t>- Pārvades jaudas izsoļu izmaksas</t>
  </si>
  <si>
    <t>- Adjusting transmission power costs</t>
  </si>
  <si>
    <t>- Regulēšanas jaudas izmaksas</t>
  </si>
  <si>
    <t>- Laboratoriju pakalpojumi</t>
  </si>
  <si>
    <t>- Laboratory services</t>
  </si>
  <si>
    <t>- Elektroenerģijas balansēšanas izmaksas</t>
  </si>
  <si>
    <t>- Electricity balancing costs</t>
  </si>
  <si>
    <t>EBITDA</t>
  </si>
  <si>
    <t>Changes in provisons</t>
  </si>
  <si>
    <t>Uzkrājumu izmaiņa</t>
  </si>
  <si>
    <t>Other receivables from contracts with customers</t>
  </si>
  <si>
    <t>Citi parādi no līgumiem ar klientiem</t>
  </si>
  <si>
    <t>Citu parādu no līgumiem ar klientiem vērtības samazinājums</t>
  </si>
  <si>
    <t>Impairment loss on other receivables from contracts with customers</t>
  </si>
  <si>
    <t>Effect of IFRS 9 'Financial instruments' adoption</t>
  </si>
  <si>
    <t>SFPS Nr. 9 "Finanšu instrumenti" ieviešanas efekts</t>
  </si>
  <si>
    <t>– citi parādi no līgumiem ar klientiem (mūža SKZ)</t>
  </si>
  <si>
    <t>– Other receivables from contracts with customers (lifetime ECL)</t>
  </si>
  <si>
    <t>– Other receivables from contracts with customers (12 months ECL)</t>
  </si>
  <si>
    <t>– citi parādi no līgumiem ar klientiem (12 mēnešu SKZ)</t>
  </si>
  <si>
    <t>* debitori, kuriem izsludināts maksātnespējas process un izveidots maksājumu grafiks</t>
  </si>
  <si>
    <t>* receivables under insolvency process and with an established payment schedule</t>
  </si>
  <si>
    <t>Subsidised energy tax (SET)</t>
  </si>
  <si>
    <t>Subsidētās elektroenerģijas nodoklis (SEN)</t>
  </si>
  <si>
    <t>Revīzijas izmaksas*</t>
  </si>
  <si>
    <t>Audit fee*</t>
  </si>
  <si>
    <t>Increase in share capital</t>
  </si>
  <si>
    <t>Akciju kapitāla palielināšana</t>
  </si>
  <si>
    <t>2.28. Grāmatvedības politikas maiņa</t>
  </si>
  <si>
    <t>Other current liabilities</t>
  </si>
  <si>
    <t>Citas īstermiņa saistības</t>
  </si>
  <si>
    <t>Other financial investments previously classified as held–to–maturity financial assets</t>
  </si>
  <si>
    <t>Group</t>
  </si>
  <si>
    <t>Parent Company</t>
  </si>
  <si>
    <t>Other non-current financial receivables</t>
  </si>
  <si>
    <t>Including remuneration to the management*:</t>
  </si>
  <si>
    <t>Tajā skaitā vadības atalgojums*:</t>
  </si>
  <si>
    <t>The Group and the Parent Company derive revenue from contracts with customers from Latvia and outside Latvia – Estonia, Lithuania, Nordic countries.</t>
  </si>
  <si>
    <t>Koncerns un  mātessaabiedrība gūst ieņēmumus no līgumiem ar klientiem no Latvijas un ārpus Latvijas - Igaunijas, Lietuvas, Ziemeļvalstu.</t>
  </si>
  <si>
    <t>Net effect in revenue from applying agent accounting principle is 0.</t>
  </si>
  <si>
    <t>Neto ietekme uz ieņēmumiem pēc aģenta uzskaites  principa  ir 0.</t>
  </si>
  <si>
    <t>One–off compensation from the state on state support for the installed capacity of CHPPs*</t>
  </si>
  <si>
    <t>Vienreizēja kompensācija no valsts par garantēto atbalstu par TEC uzstādīto elektrisko jaudu*</t>
  </si>
  <si>
    <t>* audit fee consists from audit of the Group's entities financial statements in the amount of EUR 96 thousand; Parent Company - EUR 41 thousand (2017: EUR 85 thousand; Parent Company - EUR 30 thousand)) and audit of The Group's Sustainability report and financial covenants - EUR 4 thousand (2017: EUR 8 thousand)</t>
  </si>
  <si>
    <t>* revīzijas izmaksas veido koncerna sabiedrību finanšu pārskatu revīzijas izmakas 96 tūkstošu EUR apmērā; mātessabiedrībai – 41 tūkstošu EUR apmērā (2017: 85 tūkstošu EUR apmērā; mātessabiedrībai – 30 tūkstošu EUR apmērā) un koncerna ilgtspējas pārskata un finanšu kovenanšu pārbaudes izmaksas – 4 tūkstošu EUR (2017: 8 tūkstošu EUR)</t>
  </si>
  <si>
    <t>The carrying amounts of revalued categories of property, plant and equipment groups (see Note 2.8.) at revalued amounts and their cost basis are as follows:</t>
  </si>
  <si>
    <t xml:space="preserve">                                                               </t>
  </si>
  <si>
    <r>
      <t xml:space="preserve">                            </t>
    </r>
    <r>
      <rPr>
        <sz val="8"/>
        <color rgb="FF808080"/>
        <rFont val="Arial"/>
        <family val="2"/>
        <charset val="186"/>
      </rPr>
      <t>EUR’000</t>
    </r>
  </si>
  <si>
    <t xml:space="preserve">Assets of Hydropower plant (the Company) </t>
  </si>
  <si>
    <t>Movement in non–current investments:</t>
  </si>
  <si>
    <t>Invested in share capital*</t>
  </si>
  <si>
    <t>Gada sākumā</t>
  </si>
  <si>
    <t>Ieguldīti pamatkapitālā *</t>
  </si>
  <si>
    <t>Gada beigās</t>
  </si>
  <si>
    <t>Changes in the allowance for raw materials and materials at warehouses are included in the Statement of Profit or Loss position ‘Raw materials and consumables used’.</t>
  </si>
  <si>
    <t>Dabasgāze</t>
  </si>
  <si>
    <t>Natural gas</t>
  </si>
  <si>
    <t>Izmaiņas izejvielu un materiālu izmaiņas noliktavās ir iekļautas peļņas vai zaudējumu aprēķinā “Izmantotās izejvielas un palīgmateriāli”.</t>
  </si>
  <si>
    <t>* other non‒current receivables of the Group as of 31 December 2018 include financing for capital expenditure project “Construction of the 330 kV Kurzemes loks” in the amount of EUR 30,617 thousand (31/12/2017: EUR 2,941 thousand)</t>
  </si>
  <si>
    <t>Assets for which fair values are disclosed </t>
  </si>
  <si>
    <t>Other financial investments (Note 21)</t>
  </si>
  <si>
    <t>Floating rate loans to subsidiaries (Note 28 e)</t>
  </si>
  <si>
    <t>Fixed rate loans to subsidiaries (Note 28 e)</t>
  </si>
  <si>
    <t>There have been no transfers for assets between Level 1, Level 2 and Level 3 during the reporting period.</t>
  </si>
  <si>
    <t>Nauda un tās ekvivalenti</t>
  </si>
  <si>
    <t>Aizdevumi meitassabiedrībām ar mainīgām procentu likmēm (28. e pielikums)</t>
  </si>
  <si>
    <t>Aizdevumi meitassabiedrībām ar fiksētām procentu likmēm (28. e pielikums)</t>
  </si>
  <si>
    <t>Procentu likmju mijmaiņas darījumi (23. II pielikums)</t>
  </si>
  <si>
    <t>Issued debt securities (bonds) (Note 22)</t>
  </si>
  <si>
    <t>Emitētie parāda vērtspapīri (obligācijas) (22. pielikums)</t>
  </si>
  <si>
    <t>Trade and other current payables (Note 25)</t>
  </si>
  <si>
    <t>Floating rate borrowings (Note 22)</t>
  </si>
  <si>
    <t>Aizņēmumi ar mainīgām procentu likmēm (22. pielikums)</t>
  </si>
  <si>
    <t>There have been no transfers for liabilities between Level 1, Level 2 and Level 3 during the reporting period.</t>
  </si>
  <si>
    <t>ilgtermiņa</t>
  </si>
  <si>
    <t>non-current</t>
  </si>
  <si>
    <t xml:space="preserve"> - post–employment benefits (recognised in profit or loss)</t>
  </si>
  <si>
    <t xml:space="preserve"> - post–employment benefits (recognised in equity)</t>
  </si>
  <si>
    <t xml:space="preserve"> - termination benefits</t>
  </si>
  <si>
    <t xml:space="preserve"> īstermiņa</t>
  </si>
  <si>
    <t>current</t>
  </si>
  <si>
    <t>The weighted average duration of the defined benefit obligation is 20.47 years (2017 – 19.32 years).</t>
  </si>
  <si>
    <r>
      <t xml:space="preserve">                                                                                                                                                                                                                                                                                                        </t>
    </r>
    <r>
      <rPr>
        <sz val="8"/>
        <color rgb="FF808080"/>
        <rFont val="Arial"/>
        <family val="2"/>
        <charset val="186"/>
      </rPr>
      <t>EUR’000</t>
    </r>
  </si>
  <si>
    <t>From 1 to 5 years</t>
  </si>
  <si>
    <t>Defined benefit obligation</t>
  </si>
  <si>
    <t>Compensation for the installed electrical capacity of CHPPs credited to the Statement of Profit or Loss</t>
  </si>
  <si>
    <t>Peļņas vai zaudējumu aprēķinā iekļautā kompensācija par TEC uzstādīto elektrisko jaudu</t>
  </si>
  <si>
    <t>a) Income and expenses from transactions with related parties</t>
  </si>
  <si>
    <t>Income:</t>
  </si>
  <si>
    <r>
      <t>–</t>
    </r>
    <r>
      <rPr>
        <sz val="7"/>
        <color rgb="FF000000"/>
        <rFont val="Times New Roman"/>
        <family val="1"/>
        <charset val="186"/>
      </rPr>
      <t xml:space="preserve">  </t>
    </r>
    <r>
      <rPr>
        <sz val="8"/>
        <color rgb="FF000000"/>
        <rFont val="Arial"/>
        <family val="2"/>
        <charset val="186"/>
      </rPr>
      <t>Trade of energy and related services</t>
    </r>
  </si>
  <si>
    <r>
      <t>–</t>
    </r>
    <r>
      <rPr>
        <sz val="7"/>
        <color rgb="FF000000"/>
        <rFont val="Times New Roman"/>
        <family val="1"/>
        <charset val="186"/>
      </rPr>
      <t xml:space="preserve">  </t>
    </r>
    <r>
      <rPr>
        <sz val="8"/>
        <color rgb="FF000000"/>
        <rFont val="Arial"/>
        <family val="2"/>
        <charset val="186"/>
      </rPr>
      <t>Lease of transmission system assets</t>
    </r>
  </si>
  <si>
    <r>
      <t>–</t>
    </r>
    <r>
      <rPr>
        <sz val="7"/>
        <color rgb="FF000000"/>
        <rFont val="Times New Roman"/>
        <family val="1"/>
        <charset val="186"/>
      </rPr>
      <t xml:space="preserve">  </t>
    </r>
    <r>
      <rPr>
        <sz val="8"/>
        <color rgb="FF000000"/>
        <rFont val="Arial"/>
        <family val="2"/>
        <charset val="186"/>
      </rPr>
      <t>Other revenue from corporate services</t>
    </r>
  </si>
  <si>
    <r>
      <t>–</t>
    </r>
    <r>
      <rPr>
        <sz val="7"/>
        <color rgb="FF000000"/>
        <rFont val="Times New Roman"/>
        <family val="1"/>
        <charset val="186"/>
      </rPr>
      <t xml:space="preserve">  </t>
    </r>
    <r>
      <rPr>
        <sz val="8"/>
        <color rgb="FF000000"/>
        <rFont val="Arial"/>
        <family val="2"/>
        <charset val="186"/>
      </rPr>
      <t>Other revenue</t>
    </r>
  </si>
  <si>
    <r>
      <t>–</t>
    </r>
    <r>
      <rPr>
        <sz val="7"/>
        <color rgb="FF000000"/>
        <rFont val="Times New Roman"/>
        <family val="1"/>
        <charset val="186"/>
      </rPr>
      <t xml:space="preserve">  </t>
    </r>
    <r>
      <rPr>
        <sz val="8"/>
        <color rgb="FF000000"/>
        <rFont val="Arial"/>
        <family val="2"/>
        <charset val="186"/>
      </rPr>
      <t>Lease of assets</t>
    </r>
  </si>
  <si>
    <r>
      <t>–</t>
    </r>
    <r>
      <rPr>
        <sz val="7"/>
        <color rgb="FF000000"/>
        <rFont val="Times New Roman"/>
        <family val="1"/>
        <charset val="186"/>
      </rPr>
      <t xml:space="preserve">  </t>
    </r>
    <r>
      <rPr>
        <sz val="8"/>
        <color rgb="FF000000"/>
        <rFont val="Arial"/>
        <family val="2"/>
        <charset val="186"/>
      </rPr>
      <t>Interest income</t>
    </r>
  </si>
  <si>
    <r>
      <t>–</t>
    </r>
    <r>
      <rPr>
        <sz val="7"/>
        <color rgb="FF000000"/>
        <rFont val="Times New Roman"/>
        <family val="1"/>
        <charset val="186"/>
      </rPr>
      <t xml:space="preserve">  </t>
    </r>
    <r>
      <rPr>
        <sz val="8"/>
        <color rgb="FF000000"/>
        <rFont val="Arial"/>
        <family val="2"/>
        <charset val="186"/>
      </rPr>
      <t>Other income</t>
    </r>
  </si>
  <si>
    <t>Expenses:</t>
  </si>
  <si>
    <r>
      <t>–</t>
    </r>
    <r>
      <rPr>
        <sz val="7"/>
        <color rgb="FF000000"/>
        <rFont val="Times New Roman"/>
        <family val="1"/>
        <charset val="186"/>
      </rPr>
      <t xml:space="preserve">  </t>
    </r>
    <r>
      <rPr>
        <sz val="8"/>
        <color rgb="FF000000"/>
        <rFont val="Arial"/>
        <family val="2"/>
        <charset val="186"/>
      </rPr>
      <t>Distributions system services</t>
    </r>
  </si>
  <si>
    <r>
      <t>–</t>
    </r>
    <r>
      <rPr>
        <sz val="7"/>
        <color rgb="FF000000"/>
        <rFont val="Times New Roman"/>
        <family val="1"/>
        <charset val="186"/>
      </rPr>
      <t xml:space="preserve">  </t>
    </r>
    <r>
      <rPr>
        <sz val="8"/>
        <color rgb="FF000000"/>
        <rFont val="Arial"/>
        <family val="2"/>
        <charset val="186"/>
      </rPr>
      <t>Public service obligation fees</t>
    </r>
  </si>
  <si>
    <r>
      <t>–</t>
    </r>
    <r>
      <rPr>
        <sz val="7"/>
        <color rgb="FF000000"/>
        <rFont val="Times New Roman"/>
        <family val="1"/>
        <charset val="186"/>
      </rPr>
      <t xml:space="preserve">  </t>
    </r>
    <r>
      <rPr>
        <sz val="8"/>
        <color rgb="FF000000"/>
        <rFont val="Arial"/>
        <family val="2"/>
        <charset val="186"/>
      </rPr>
      <t>Purchased electricity and heat</t>
    </r>
  </si>
  <si>
    <r>
      <t>–</t>
    </r>
    <r>
      <rPr>
        <sz val="7"/>
        <color rgb="FF000000"/>
        <rFont val="Times New Roman"/>
        <family val="1"/>
        <charset val="186"/>
      </rPr>
      <t xml:space="preserve">  </t>
    </r>
    <r>
      <rPr>
        <sz val="8"/>
        <color rgb="FF000000"/>
        <rFont val="Arial"/>
        <family val="2"/>
        <charset val="186"/>
      </rPr>
      <t>Construction services for leased assets</t>
    </r>
  </si>
  <si>
    <r>
      <t>–</t>
    </r>
    <r>
      <rPr>
        <sz val="7"/>
        <color rgb="FF000000"/>
        <rFont val="Times New Roman"/>
        <family val="1"/>
        <charset val="186"/>
      </rPr>
      <t xml:space="preserve">  </t>
    </r>
    <r>
      <rPr>
        <sz val="8"/>
        <color rgb="FF000000"/>
        <rFont val="Arial"/>
        <family val="2"/>
        <charset val="186"/>
      </rPr>
      <t>Other expenses</t>
    </r>
  </si>
  <si>
    <t>– Sadales tīkls AS</t>
  </si>
  <si>
    <t>– Enerģijas publiskais tirgotājs AS</t>
  </si>
  <si>
    <t>* Transmission system operator – Augstsprieguma tīkls AS</t>
  </si>
  <si>
    <r>
      <t>–</t>
    </r>
    <r>
      <rPr>
        <sz val="7"/>
        <color rgb="FF000000"/>
        <rFont val="Times New Roman"/>
        <family val="1"/>
        <charset val="186"/>
      </rPr>
      <t xml:space="preserve">  </t>
    </r>
    <r>
      <rPr>
        <sz val="8"/>
        <color rgb="FF000000"/>
        <rFont val="Arial"/>
        <family val="2"/>
        <charset val="186"/>
      </rPr>
      <t>Pārvades sistēmas aktīvu noma</t>
    </r>
  </si>
  <si>
    <r>
      <t>–</t>
    </r>
    <r>
      <rPr>
        <sz val="7"/>
        <color rgb="FF000000"/>
        <rFont val="Times New Roman"/>
        <family val="1"/>
        <charset val="186"/>
      </rPr>
      <t xml:space="preserve">  </t>
    </r>
    <r>
      <rPr>
        <sz val="8"/>
        <color rgb="FF000000"/>
        <rFont val="Arial"/>
        <family val="2"/>
        <charset val="186"/>
      </rPr>
      <t>Enerģijas pārdošana un ar to saistītie pakalpojumi</t>
    </r>
  </si>
  <si>
    <t>– Procentu ieņēmumi</t>
  </si>
  <si>
    <r>
      <t>–</t>
    </r>
    <r>
      <rPr>
        <sz val="7"/>
        <color rgb="FF000000"/>
        <rFont val="Times New Roman"/>
        <family val="1"/>
        <charset val="186"/>
      </rPr>
      <t xml:space="preserve">  </t>
    </r>
    <r>
      <rPr>
        <sz val="8"/>
        <color rgb="FF000000"/>
        <rFont val="Arial"/>
        <family val="2"/>
        <charset val="186"/>
      </rPr>
      <t>Citi ienākumi</t>
    </r>
  </si>
  <si>
    <t>– Pārējie ieņēmumi</t>
  </si>
  <si>
    <r>
      <t>–</t>
    </r>
    <r>
      <rPr>
        <sz val="9"/>
        <color rgb="FF000000"/>
        <rFont val="Times New Roman"/>
        <family val="1"/>
        <charset val="186"/>
      </rPr>
      <t> </t>
    </r>
    <r>
      <rPr>
        <sz val="9"/>
        <color rgb="FF000000"/>
        <rFont val="Arial"/>
        <family val="2"/>
        <charset val="186"/>
      </rPr>
      <t xml:space="preserve"> Aktīvu noma</t>
    </r>
  </si>
  <si>
    <r>
      <t>–</t>
    </r>
    <r>
      <rPr>
        <sz val="7"/>
        <color rgb="FF000000"/>
        <rFont val="Times New Roman"/>
        <family val="1"/>
        <charset val="186"/>
      </rPr>
      <t xml:space="preserve">  </t>
    </r>
    <r>
      <rPr>
        <sz val="8"/>
        <color rgb="FF000000"/>
        <rFont val="Arial"/>
        <family val="2"/>
        <charset val="186"/>
      </rPr>
      <t>Citi korporatīvās vadības pakalpojumi</t>
    </r>
  </si>
  <si>
    <t> * Pārvades sistēmas operators - AS „Augstsprieguma tīkls”</t>
  </si>
  <si>
    <t xml:space="preserve">    * Transmission system operator – Augstsprieguma tīkls AS and Pirmais Slēgtais Pensiju Fonds AS</t>
  </si>
  <si>
    <t>Outstanding loan amount</t>
  </si>
  <si>
    <t>20 a, 23</t>
  </si>
  <si>
    <t>14 a, 19</t>
  </si>
  <si>
    <t>Fair value loss on electricity forwards and futures(Note 23, I)</t>
  </si>
  <si>
    <t>Zaudējumi no elektroenerģijas cenu nākotnes darījumu patiesās vērtības izmaiņām (23.I pielikums)</t>
  </si>
  <si>
    <t>Attiecināts pret pēcnodarbinātības pabalstu novērtēšanu (20. a pielikums)</t>
  </si>
  <si>
    <t>Attributable to re–measurement on defined post–employment benefit plan (Note 20 a)</t>
  </si>
  <si>
    <t>The Group has recognised deferred tax liability for the year 2018 profit of its subsidiaries as in a foreseeable future will be decided on distribution of this profit through dividends which will be taxed on distribution.</t>
  </si>
  <si>
    <t>The Group's non–current financial investments:</t>
  </si>
  <si>
    <t>Country of incorporation</t>
  </si>
  <si>
    <t>Business activity held</t>
  </si>
  <si>
    <t>Interest held, %</t>
  </si>
  <si>
    <t>Other non–current financial investments (Group):</t>
  </si>
  <si>
    <t>Thermal energy generation and trade in Riga, electricity generation</t>
  </si>
  <si>
    <t>Total financial investments of the Group</t>
  </si>
  <si>
    <t xml:space="preserve">Kopā </t>
  </si>
  <si>
    <t>Koncerna ilgtermiņa finanšu ieguldījumi:</t>
  </si>
  <si>
    <t>The Parent Company's participating interest in subsidiaries and other non–current financial investments:</t>
  </si>
  <si>
    <t>23 II</t>
  </si>
  <si>
    <t>23 III</t>
  </si>
  <si>
    <t>23 IV</t>
  </si>
  <si>
    <t>Interest rate swaps (Note 23 II)</t>
  </si>
  <si>
    <t>* Pārvades sistēmas operators - AS "Augstsprieguma tīkls" un AS "Pirmais Slēgtais Pensiju fonds"</t>
  </si>
  <si>
    <t>a) ieņēmumi un izmaksas no darījumiem ar saistītajām pusēm</t>
  </si>
  <si>
    <t>Neatmaksātā aizdevuma summa</t>
  </si>
  <si>
    <t>Non–current and current loans to related parties</t>
  </si>
  <si>
    <t>Ilgtermiņa un īstermiņa aizdevumi saistītajām pusēm</t>
  </si>
  <si>
    <t>Deferred income on transmission system assets reconstruction</t>
  </si>
  <si>
    <t>Nākamo periodu ieņēmumi no pārvades sistēmas aktīvu rekonstrukcijas</t>
  </si>
  <si>
    <t>Movement in deferred income (non–current and current part)</t>
  </si>
  <si>
    <t>Received deferred non–current income (financing)</t>
  </si>
  <si>
    <t>Received connection fees</t>
  </si>
  <si>
    <t>Received income from compensation for the installed electrical capacity of CHPPs</t>
  </si>
  <si>
    <t>Credited to the Statement of Profit or Loss (in Note 6 as "Other revenue")</t>
  </si>
  <si>
    <t>Nākamo periodu ieņēmumu kustība (ilgtermiņa un īstermiņa daļa)</t>
  </si>
  <si>
    <t>– environmental provisions</t>
  </si>
  <si>
    <t xml:space="preserve"> - uzkrājumi apkārtējās vides aizsardzībai</t>
  </si>
  <si>
    <t xml:space="preserve"> - pēcnodarbinātības pabalsti (atzīti pašu kapitālā)</t>
  </si>
  <si>
    <t xml:space="preserve"> - pēcnodarbinātības pabalsti (atzīti peļņas vai zaudējumu aprēķinā)</t>
  </si>
  <si>
    <t xml:space="preserve"> - darba attiecību izbeigšanas pabalsti</t>
  </si>
  <si>
    <t>Pārējie finanšu ieguldījumi (21. pielikums)</t>
  </si>
  <si>
    <t>Total gains on fair value changes</t>
  </si>
  <si>
    <t>Kopā ieņēmumi no patiesās vērtības izmaiņām</t>
  </si>
  <si>
    <t>Cost  at the beginning of the year</t>
  </si>
  <si>
    <t>Accumulated depreciation and impairment at the beginning of the year</t>
  </si>
  <si>
    <t>Cost  at the end of the year</t>
  </si>
  <si>
    <t>Accumulated depreciation and impairment at the end of the year</t>
  </si>
  <si>
    <t>Sākotnējā vērtība gada sākumā</t>
  </si>
  <si>
    <t>Uzkrātais nolietojums un vērtības samazinājums gada sākumā</t>
  </si>
  <si>
    <t>Sākotnējā vērtība gada beigās</t>
  </si>
  <si>
    <t>Uzkrātais nolietojums un vērtības samazinājums gada beigās</t>
  </si>
  <si>
    <t>Aizdevumi meitassabiedrībām ar fiksētām procentu likmēm</t>
  </si>
  <si>
    <t>Fixed rate loans to subsidiaries</t>
  </si>
  <si>
    <t>Deferred income on financing receivable from European Union funds</t>
  </si>
  <si>
    <t>Nākamo periodu ieņēmumi no saņemamā Eiropas Savienības finansējuma</t>
  </si>
  <si>
    <t>Receivables from subsidiaries (Note 28 b)</t>
  </si>
  <si>
    <t>Meitassabiedrību parādi uzskaites vērtībā (28. b pielikums)</t>
  </si>
  <si>
    <t>Uzkrātie ieņēmumi no meitassabiedrībām (28. c pielikums)</t>
  </si>
  <si>
    <t>Accrued income from subsidiaries (Note 28 c)</t>
  </si>
  <si>
    <t>Other accrued income from subsidiaries (Note 28 c)</t>
  </si>
  <si>
    <t>Pārējie uzkrātie ieņēmumi no meitassabiedrībām (28. c pielikums)</t>
  </si>
  <si>
    <t>Meitassabiedrību nomas maksas parādi (28. b pielikums)</t>
  </si>
  <si>
    <t>Citi meitassabiedrību finanšu debitori (28. b pielikums)</t>
  </si>
  <si>
    <t>Other financial receivables from subsidiaries (Note 28 b)</t>
  </si>
  <si>
    <t>Receivables for lease from subsidiaries (Note 28 b)</t>
  </si>
  <si>
    <t>Uzkrājumi vērtības samazinājumam meitassabiedrību debitoriem (28. b pielikums)</t>
  </si>
  <si>
    <t>Loss allowances for expected credit loss on subsidiaries receivables (Note 28 b)</t>
  </si>
  <si>
    <t xml:space="preserve"> – meitassabiedrības (17. a, b pielikums)</t>
  </si>
  <si>
    <t xml:space="preserve"> – Subsidiaries (Note 17 a, b)</t>
  </si>
  <si>
    <t>Vērtības samazinājums meitassabiedrību parādiem  (28. b pielikums)</t>
  </si>
  <si>
    <t>Impairment loss on subsidiaries receivables (Note 28 b)</t>
  </si>
  <si>
    <t>20 a, 26 a</t>
  </si>
  <si>
    <t>Net comprehensive income / (loss) not to be reclassified to profit or loss in subsequent periods</t>
  </si>
  <si>
    <t>28 e</t>
  </si>
  <si>
    <t>Deferred income from contracts with customers</t>
  </si>
  <si>
    <t>Trade and other financial current payables</t>
  </si>
  <si>
    <t>Trade and other current financial payables (Note 25) *</t>
  </si>
  <si>
    <t>Reconciliation of profit before tax</t>
  </si>
  <si>
    <t>Amortisation, depreciation and intangible assets and PPE impairment loss</t>
  </si>
  <si>
    <t>Dividends received from subsidiaries </t>
  </si>
  <si>
    <t>15 a </t>
  </si>
  <si>
    <t xml:space="preserve">Peļņas saskaņošana pirms nodokļiem  </t>
  </si>
  <si>
    <t xml:space="preserve">Amortizācija, nolietojums un nemateriālo ieguldījumu un pamatlīdzekļu vērtības </t>
  </si>
  <si>
    <t xml:space="preserve">   11 a</t>
  </si>
  <si>
    <t>Contract liabilities – deferred income from use of allowed effective electrical load (distribution system services) ) (Note 27 II, a)</t>
  </si>
  <si>
    <t>Līgumu saistības – nākamo periodu ieņēmumi no efektīvās atļautās slodzes izmatošanas (sadales pakalpojums)  27 II a. pielikums</t>
  </si>
  <si>
    <t>Received fees (Note 27)</t>
  </si>
  <si>
    <t>Saņemtie maksājumi (27.pielikums)</t>
  </si>
  <si>
    <t>Electricity transmission services costs (Note 28 a)</t>
  </si>
  <si>
    <t>Elektroenerģijas pārvades sistēmas pakalpojuma izmaksas (28 a .pielikums)</t>
  </si>
  <si>
    <t>Included in Comprehensive Income (Note 20 a)</t>
  </si>
  <si>
    <t>Iekļauts visaptverošajos ieņēmumos ( 20 a. pielikums)</t>
  </si>
  <si>
    <t>Non-current financial investments (Note 15)</t>
  </si>
  <si>
    <t>Ilgtermiņa finanšu ieguldījumi (15. pielikums)</t>
  </si>
  <si>
    <t>Non-current financial receivables (Note 17 b)</t>
  </si>
  <si>
    <t>Current financial receivables (Note 17 a, b)</t>
  </si>
  <si>
    <t>Ilgtermiņa finanšu debitori (17. b pielikums)</t>
  </si>
  <si>
    <t>Electricity forwards and futures (Note 23)</t>
  </si>
  <si>
    <t>Interest rate swaps (Note 23 )</t>
  </si>
  <si>
    <t>Investment properties (Note 14 b)</t>
  </si>
  <si>
    <t>Ieguldījumu īpašumi (14. pielikums)</t>
  </si>
  <si>
    <t>Electricity and natural gas forwards and futures (Note 23)</t>
  </si>
  <si>
    <t>Interest rate swaps (Note 23)</t>
  </si>
  <si>
    <t>Procentu likmju mijmaiņas darījumi (23. pielikums)</t>
  </si>
  <si>
    <t>Elektroenerģijas un dabasgāzes cenu nākotnes darījumi (23. pielikums)</t>
  </si>
  <si>
    <t>Trade and other financial current payables (Note 25)</t>
  </si>
  <si>
    <t>Parādi piegādātājiem un citas finanšu saistības (25. pielikums)</t>
  </si>
  <si>
    <t>(Credited) / charged to the Statement of Comprehensive Income less of deferred income tax (Note 20 a)</t>
  </si>
  <si>
    <t>(Norakstīts) / iekļauts visaptverošo ienākumu pārskatā bez atliktā uzņēmumu ienākuma nodokļa (20.a pielikums)</t>
  </si>
  <si>
    <t>a) from contracts with customers</t>
  </si>
  <si>
    <t>Government related entities*</t>
  </si>
  <si>
    <t> Total income from transactions with related parties</t>
  </si>
  <si>
    <r>
      <t>–</t>
    </r>
    <r>
      <rPr>
        <sz val="7"/>
        <color rgb="FF000000"/>
        <rFont val="Times New Roman"/>
        <family val="1"/>
        <charset val="186"/>
      </rPr>
      <t xml:space="preserve">  </t>
    </r>
    <r>
      <rPr>
        <sz val="8"/>
        <color rgb="FF000000"/>
        <rFont val="Arial"/>
        <family val="2"/>
        <charset val="186"/>
      </rPr>
      <t>Electricity transmission services costs (Note 8)</t>
    </r>
  </si>
  <si>
    <t> Total expenses from transactions with related parties</t>
  </si>
  <si>
    <t xml:space="preserve"> – For interest received from subsidiaries (Note 17 b)</t>
  </si>
  <si>
    <t>Īstermiņa aizdevumu izmaiņas ar naudas norēķinu, neto</t>
  </si>
  <si>
    <t>Īstermiņa aizdevumu izmaiņas ar savstarpējo ieskaitu debitoru un kreditoru kustībā, neto</t>
  </si>
  <si>
    <t>Atmaksāti ilgtermiņa aizdevumi ar savstarpējo ieskaitu</t>
  </si>
  <si>
    <t>9. SFPS 'Finanšu instrumenti' ieviešanas efekts (2.28. pielikums)</t>
  </si>
  <si>
    <t>Change in current loans in cash (net)</t>
  </si>
  <si>
    <t>Change in current loans by non-cash offsetting of operating receivables and payables (net)</t>
  </si>
  <si>
    <t>Repaid non–current loans by non-cash offset</t>
  </si>
  <si>
    <t>Effect of IFRS 9 'Financial instruments' adoption (Note 2.28.)</t>
  </si>
  <si>
    <t>Impairment for expected credit loss</t>
  </si>
  <si>
    <t xml:space="preserve">  -'Elektroenerģijas pārvades pakalpojumu izmaksas (8.pielikums)</t>
  </si>
  <si>
    <t xml:space="preserve"> – par pārdotajām precēm un sniegtajiem pakalpojumiem      (17. a, b pielikums)</t>
  </si>
  <si>
    <t xml:space="preserve"> – par aizdevuma procentu ieņēmumiem (17. b pielikums)</t>
  </si>
  <si>
    <t>Elektroenerģijas cenu nākotnes darījumi (23. pielikums)</t>
  </si>
  <si>
    <t>Ieguldījumu īpašumi (14. b pielikums)</t>
  </si>
  <si>
    <t xml:space="preserve">– Subsidiaries </t>
  </si>
  <si>
    <t xml:space="preserve">– meitassabiedrības </t>
  </si>
  <si>
    <t>c) Pārējie ne-finanšu debitori</t>
  </si>
  <si>
    <t>c) Other non-financial receivables</t>
  </si>
  <si>
    <t>2018. gadā koncerns ir atzinis atliktā uzņēmumu ienākuma nodokļa saistības par 2018. gada meitassabiedrību peļņu, jo tuvākajā nākotnē tiks lemts par šīs peļņas sadalīšanu dividendēs, kas pēc to samaksas tiks apliktas ar ienākuma nodokli.</t>
  </si>
  <si>
    <t>* informācija par kompensāciju atklāta 4. i) pielikumā</t>
  </si>
  <si>
    <t>* Information about compensation is disclosed in Note 4.i)</t>
  </si>
  <si>
    <t>Atvasinātie finanšu instrumenti*</t>
  </si>
  <si>
    <t>Riska ierobežošanas atvasinātie finanšu instrumenti ar ietekmi uz visaptverošajiem ienākumiem</t>
  </si>
  <si>
    <t>Atvasinātie finanšu instrumenti patiesajā vērtībā ar ietekmi uz peļņas vai zaudējumu aprēķinu</t>
  </si>
  <si>
    <t>Derivative financial instruments*</t>
  </si>
  <si>
    <t xml:space="preserve">Derivatives at FVPL </t>
  </si>
  <si>
    <t xml:space="preserve">* Koncerns un mātessabiedrība ir nolēmuši turpināt piemērot 39. SGS noteiktās riska ierobežošanas uzskaites prasības </t>
  </si>
  <si>
    <t xml:space="preserve"> * the Group and the Parent Company have decided to continue to apply hedge accounting requirements of IAS 39</t>
  </si>
  <si>
    <t xml:space="preserve">* 2018. gada 31. decembrī citu koncerna ilgtermiņa debitoru sastāvā ietilpst saņemamais finansējums kapitālieguldījumu projektam "330 kV Kurzemes loka izbūve'' 2 941 tūkstošu EUR apmērā (31/12/2017: 2 941 tūkstoši EUR) </t>
  </si>
  <si>
    <t>** On 21 November 2017, the Cabinet of Ministers of the Republic of Latvia accepted an order on one–off compensation to Latvenergo AS on guaranteed support for the installed capacity of cogeneration power plants in the amount of EUR 454,413 thousand (see Note4 i)</t>
  </si>
  <si>
    <t>Impact of non-cash offsetting of operating receivables and liabilities from subsidiaries, net</t>
  </si>
  <si>
    <t>Ietekme no savstarpējo ieskaitu veikšanas meitassabiedrību debitoru un kreditoru parādiem, neto</t>
  </si>
  <si>
    <t>Financial assets at FVPL</t>
  </si>
  <si>
    <t>Financial liabilities at FVPL</t>
  </si>
  <si>
    <t>Uzņēmumu ienākuma nodokļa un citu nodokļu avansa maksājumi</t>
  </si>
  <si>
    <t>Prepayment for income and other taxes</t>
  </si>
  <si>
    <t>Provisions and other payables</t>
  </si>
  <si>
    <t>Uzkrājumi un pārējie kreditori</t>
  </si>
  <si>
    <t>Mātessabiedrībai samaksātās dividendes*</t>
  </si>
  <si>
    <t>Dividends from subsidiaries*</t>
  </si>
  <si>
    <t xml:space="preserve">* 2018. gadā no meitassabiedrībām saņemtas dividendes kā naudas līdzekļi 53 378 tūkstošu EUR apmērā un ar bezskaidras naudas norēķinu ieskaita veidā 124 268 tūkstošu EUR apmērā 
(2017. gadā: 9 111 tūkstošu EUR apmērā saņemtas kā naudas līdzekļi)
</t>
  </si>
  <si>
    <t>* in 2018, the Parent Company invested property, plant and equipment in the share capital of Sadales tīkls AS. In the Statement of Financial Position of the Parent Company investment is recognised at cost of disposed PPE in the amount of EUR 13,494 thousand, while share capital of Sadales tīkls AS increased by fair value of invested property, plant and equipment in the amount of EUR 19,143 thousand</t>
  </si>
  <si>
    <t>Ilgtermiņa finanšu ieguldījumu kustība:</t>
  </si>
  <si>
    <t>Finanšu informācijas kopsavilkums par meitassabiedrībām:</t>
  </si>
  <si>
    <t>Summarised financial information for subsidiaries:</t>
  </si>
  <si>
    <t>Net profit for the year</t>
  </si>
  <si>
    <t>SKZ likme</t>
  </si>
  <si>
    <t>Vērtības samazinājums</t>
  </si>
  <si>
    <t xml:space="preserve">– </t>
  </si>
  <si>
    <t xml:space="preserve">–   </t>
  </si>
  <si>
    <t xml:space="preserve">Receivables from contracts with customers with lifetime expected credit losses (ECL) assessed on the portfolio model basis and grouped by past due days: </t>
  </si>
  <si>
    <t>Parādu no līgumiem ar klientiem sadalījums pa kavētām dienām un mūža sagaidāmo kredītzaudējumu (SKZ) izvērtējums pēc portfeļa modeļa:</t>
  </si>
  <si>
    <t>Receivables from contracts with customers by IAS 39 grouped by past due days</t>
  </si>
  <si>
    <t>Parādu no līgumiem ar klientiem sadalījums pa kavētām dienām pēc 39. SGS</t>
  </si>
  <si>
    <t>Receivables</t>
  </si>
  <si>
    <t>Nav kavējuši / On time</t>
  </si>
  <si>
    <t>Kavē &lt; 30 dienām / Less 30 days</t>
  </si>
  <si>
    <t>Kavē 30 - 59 dienas / Past due 30 - 59 days</t>
  </si>
  <si>
    <t>Kavē 60 - 89 dienas / Past due 60 - 89 days</t>
  </si>
  <si>
    <t>Kavē 90 - 179 dienas / Past due 90 - 179 days</t>
  </si>
  <si>
    <t>Kavē 180 - 359 dienas / Past due 180 - 359 days</t>
  </si>
  <si>
    <t>Kavē &gt; 360 dienas / Past due more than 360 days</t>
  </si>
  <si>
    <t>Maksātnespējīgie debitori / Insolvent debtors*</t>
  </si>
  <si>
    <t>** 2017. gada 21. novembrī Latvijas Republikas Ministru kabinets pieņēma lēmumu par vienreizējo kompensāciju 454 413 tūkstošu EUR apmērā garantētajam atbalstam AS „Latvenergo” koģenerācijas elektrostacijās uzstādītās elektriskās jaudas nodrošināšanai (4. i) pielikums)</t>
  </si>
  <si>
    <t>2018. gada 31. decembrī / As of 31 December 2018</t>
  </si>
  <si>
    <t>2017. gada 31. decembrī / As of 31 December 2017</t>
  </si>
  <si>
    <t>Īstermiņa finanšu debitori (17. a, b pielikums)</t>
  </si>
  <si>
    <t>Parādi piegādātājiem un pārējiem kreditoriem (25 pielikums)</t>
  </si>
  <si>
    <t>01/04/2025</t>
  </si>
  <si>
    <t>10/09/2023</t>
  </si>
  <si>
    <t>10/06/2028</t>
  </si>
  <si>
    <t>01/09/2025</t>
  </si>
  <si>
    <t>10/09/2022</t>
  </si>
  <si>
    <t>10/08/2023</t>
  </si>
  <si>
    <t>10/09/2024</t>
  </si>
  <si>
    <t>21/10/2025</t>
  </si>
  <si>
    <t>22/08/2026</t>
  </si>
  <si>
    <t>14/06/2027</t>
  </si>
  <si>
    <t>14/12/2028</t>
  </si>
  <si>
    <t>29/09/2011</t>
  </si>
  <si>
    <t>06/02/2013</t>
  </si>
  <si>
    <t>18/09/2013</t>
  </si>
  <si>
    <t>29/10/2014</t>
  </si>
  <si>
    <t>20/10/2015</t>
  </si>
  <si>
    <t>22/08/2016</t>
  </si>
  <si>
    <t>14/12/2018</t>
  </si>
  <si>
    <t>01/04/2011</t>
  </si>
  <si>
    <t>03/09/2013</t>
  </si>
  <si>
    <t>10/06/2016</t>
  </si>
  <si>
    <t>Izsniegti ilgtermiņa aizdevumi ar savstarpējo ieskaitu (15. pielikums)</t>
  </si>
  <si>
    <t>Issued non–current loans by non-cash offset (Note 15)</t>
  </si>
  <si>
    <t>e) aizdevumi saistītajām pusēm (mātessabiedrība)</t>
  </si>
  <si>
    <t>e) Loans to related parties (Parent Company)</t>
  </si>
  <si>
    <t>Saņemtie procenti no saistītajām pusēm:</t>
  </si>
  <si>
    <t>Interest received from related parties:</t>
  </si>
  <si>
    <t>Valsts kontrolētas kapitālsabiedrības*</t>
  </si>
  <si>
    <t xml:space="preserve"> – valsts kontrolētas kapitālsabiedrības un citas saistītas puses*</t>
  </si>
  <si>
    <t xml:space="preserve"> – uzkrājumi sagaidāmiem kredītzaudējumiem no meitassabiedrību debitoru parādiem (17. a, b pielikums)</t>
  </si>
  <si>
    <t xml:space="preserve"> – valsts kontrolētas kapitālsabiedrības un citas saistītās puses*</t>
  </si>
  <si>
    <t xml:space="preserve"> – uzkrājumi sagaidāmiem kredītzaudējumiem</t>
  </si>
  <si>
    <t xml:space="preserve"> – Loss allowances for expected credit loss</t>
  </si>
  <si>
    <t xml:space="preserve"> – Loss allowances for expected credit loss from receivables of subsidiaries (Note 17 a, b)</t>
  </si>
  <si>
    <t xml:space="preserve"> – Government related and other related parties*</t>
  </si>
  <si>
    <t>Kopā ieņēmumi no darījumiem ar saistītām sabiedrībām</t>
  </si>
  <si>
    <t>Kopā izmaksas  darījumiem ar saistītām sabiedrībām</t>
  </si>
  <si>
    <t xml:space="preserve"> – For goods sold / services provided for subsidiaries (Note 17 a, b)
</t>
  </si>
  <si>
    <t>Izmaiņas aizdevumos:</t>
  </si>
  <si>
    <t>Movement in loans:</t>
  </si>
  <si>
    <t>Ar AS „Sadales tīkls” noslēgtie ilgtermiņa aizdevuma līgumi:</t>
  </si>
  <si>
    <t>Concluded non–current borrowing agreements with Sadales tīkls AS:</t>
  </si>
  <si>
    <t>Ar AS „Latvijas elektriskie tīkli” noslēgtie ilgtermiņa aizdevuma līgumi:</t>
  </si>
  <si>
    <t>Concluded non–current borrowing agreements with Latvijas elektriskie tīkli AS:</t>
  </si>
  <si>
    <t>I) Ilgtermiņa aizdevumi, ieskaitot īstermiņa daļu</t>
  </si>
  <si>
    <t>I) Non–current loans, including current portion</t>
  </si>
  <si>
    <t>Ilgtermiņa aizdevuma AS „Latvijas elektriskie tīkli” sadalījums pēc atmaksas termiņiem:</t>
  </si>
  <si>
    <t>Non–current loans to Latvijas elektriskie tīkli AS by maturity:</t>
  </si>
  <si>
    <t>Ilgtermiņa aizdevuma AS „Sadales tīkls” sadalījums pēc atmaksas termiņiem:</t>
  </si>
  <si>
    <t>Non–current loans to Sadales tīkls AS by maturity: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</si>
</sst>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_ ;[Red]\-#,##0\ "/>
    <numFmt numFmtId="166" formatCode="0.0%"/>
    <numFmt numFmtId="167" formatCode="#,##0.000;\(#,##0.000\)"/>
    <numFmt numFmtId="168" formatCode="#,##0.0;\(#,##0.0\)"/>
    <numFmt numFmtId="169" formatCode="#,##0.00;\(#,##0.00\)"/>
    <numFmt numFmtId="170" formatCode="_–* #,##0.00_–;\-* #,##0.00_–;_–* &quot;–&quot;??_-;_-@_-"/>
    <numFmt numFmtId="171" formatCode="_–* #,##0_–;\-* #,##0_–;_–* &quot;–&quot;??_-;_-@_-"/>
    <numFmt numFmtId="172" formatCode="#,##0.00;\(#,##0\)"/>
    <numFmt numFmtId="173" formatCode="#,##0.0;\(#,##0\)"/>
    <numFmt numFmtId="174" formatCode="#,##0.00_ ;[Red]\-#,##0.00\ "/>
    <numFmt numFmtId="175" formatCode="_‒* #,##0_–;\–* #,##0_–;_-* &quot;–&quot;_–;_–@_‒"/>
    <numFmt numFmtId="176" formatCode="_–* #,##0_–;\–* #,##0_–;_-* &quot;–&quot;_–;_–@_–"/>
    <numFmt numFmtId="177" formatCode="#,##0_);\(#,##0\)"/>
    <numFmt numFmtId="178" formatCode="_–* #,##0_–;\–* #,##0_–;_–* &quot;–&quot;??_–;_–@_–"/>
  </numFmts>
  <fonts count="138" x14ac:knownFonts="1">
    <font>
      <sz val="11"/>
      <color theme="1"/>
      <name val="Calibri"/>
      <family val="2"/>
      <charset val="186"/>
      <scheme val="minor"/>
    </font>
    <font>
      <b/>
      <sz val="8"/>
      <color indexed="8"/>
      <name val="Arial"/>
      <family val="2"/>
      <charset val="186"/>
    </font>
    <font>
      <sz val="8"/>
      <color indexed="8"/>
      <name val="Arial"/>
      <family val="2"/>
      <charset val="186"/>
    </font>
    <font>
      <i/>
      <sz val="8"/>
      <color indexed="8"/>
      <name val="Arial"/>
      <family val="2"/>
      <charset val="186"/>
    </font>
    <font>
      <b/>
      <sz val="8"/>
      <name val="Arial"/>
      <family val="2"/>
      <charset val="186"/>
    </font>
    <font>
      <sz val="8"/>
      <name val="Arial"/>
      <family val="2"/>
      <charset val="186"/>
    </font>
    <font>
      <b/>
      <sz val="9"/>
      <color indexed="8"/>
      <name val="Arial"/>
      <family val="2"/>
      <charset val="186"/>
    </font>
    <font>
      <sz val="7"/>
      <color indexed="8"/>
      <name val="Arial"/>
      <family val="2"/>
      <charset val="186"/>
    </font>
    <font>
      <i/>
      <sz val="9"/>
      <name val="Arial"/>
      <family val="2"/>
      <charset val="186"/>
    </font>
    <font>
      <b/>
      <sz val="9"/>
      <name val="Arial"/>
      <family val="2"/>
      <charset val="186"/>
    </font>
    <font>
      <b/>
      <sz val="10"/>
      <name val="Arial"/>
      <family val="2"/>
      <charset val="186"/>
    </font>
    <font>
      <vertAlign val="superscript"/>
      <sz val="8"/>
      <color indexed="8"/>
      <name val="Arial"/>
      <family val="2"/>
      <charset val="186"/>
    </font>
    <font>
      <vertAlign val="superscript"/>
      <sz val="8"/>
      <name val="Arial"/>
      <family val="2"/>
      <charset val="186"/>
    </font>
    <font>
      <sz val="10"/>
      <name val="Arial"/>
      <family val="2"/>
      <charset val="186"/>
    </font>
    <font>
      <vertAlign val="superscript"/>
      <sz val="7"/>
      <color indexed="8"/>
      <name val="Arial"/>
      <family val="2"/>
      <charset val="186"/>
    </font>
    <font>
      <i/>
      <sz val="7"/>
      <color indexed="8"/>
      <name val="Arial"/>
      <family val="2"/>
      <charset val="186"/>
    </font>
    <font>
      <i/>
      <sz val="8"/>
      <name val="Arial"/>
      <family val="2"/>
      <charset val="186"/>
    </font>
    <font>
      <b/>
      <sz val="12"/>
      <name val="Arial"/>
      <family val="2"/>
      <charset val="186"/>
    </font>
    <font>
      <b/>
      <i/>
      <u/>
      <sz val="8"/>
      <name val="Arial"/>
      <family val="2"/>
      <charset val="186"/>
    </font>
    <font>
      <b/>
      <sz val="11"/>
      <color theme="1"/>
      <name val="Calibri"/>
      <family val="2"/>
      <charset val="186"/>
      <scheme val="minor"/>
    </font>
    <font>
      <b/>
      <sz val="8"/>
      <color theme="1"/>
      <name val="Arial"/>
      <family val="2"/>
      <charset val="186"/>
    </font>
    <font>
      <b/>
      <sz val="14"/>
      <color rgb="FF054F95"/>
      <name val="Arial"/>
      <family val="2"/>
      <charset val="186"/>
    </font>
    <font>
      <sz val="10"/>
      <color rgb="FF000000"/>
      <name val="Arial"/>
      <family val="2"/>
      <charset val="186"/>
    </font>
    <font>
      <b/>
      <sz val="8"/>
      <color rgb="FF000000"/>
      <name val="Arial"/>
      <family val="2"/>
      <charset val="186"/>
    </font>
    <font>
      <b/>
      <sz val="10"/>
      <color rgb="FF000000"/>
      <name val="Arial"/>
      <family val="2"/>
      <charset val="186"/>
    </font>
    <font>
      <b/>
      <sz val="10"/>
      <color rgb="FF054F95"/>
      <name val="Arial"/>
      <family val="2"/>
      <charset val="186"/>
    </font>
    <font>
      <b/>
      <sz val="9"/>
      <color rgb="FF054F95"/>
      <name val="Arial"/>
      <family val="2"/>
      <charset val="186"/>
    </font>
    <font>
      <b/>
      <i/>
      <sz val="10"/>
      <color rgb="FF054F95"/>
      <name val="Arial"/>
      <family val="2"/>
      <charset val="186"/>
    </font>
    <font>
      <b/>
      <sz val="11"/>
      <color rgb="FF054F95"/>
      <name val="Arial"/>
      <family val="2"/>
      <charset val="186"/>
    </font>
    <font>
      <sz val="8"/>
      <color theme="1"/>
      <name val="Calibri"/>
      <family val="2"/>
      <charset val="186"/>
      <scheme val="minor"/>
    </font>
    <font>
      <sz val="10"/>
      <color theme="1"/>
      <name val="Calibri"/>
      <family val="2"/>
      <charset val="186"/>
      <scheme val="minor"/>
    </font>
    <font>
      <sz val="12"/>
      <color theme="1"/>
      <name val="Calibri"/>
      <family val="2"/>
      <charset val="186"/>
      <scheme val="minor"/>
    </font>
    <font>
      <b/>
      <i/>
      <sz val="12"/>
      <color rgb="FF054F95"/>
      <name val="Arial"/>
      <family val="2"/>
      <charset val="186"/>
    </font>
    <font>
      <sz val="10"/>
      <color rgb="FF3366FF"/>
      <name val="Arial"/>
      <family val="2"/>
      <charset val="186"/>
    </font>
    <font>
      <sz val="7"/>
      <color theme="1"/>
      <name val="Arial"/>
      <family val="2"/>
      <charset val="186"/>
    </font>
    <font>
      <b/>
      <sz val="11"/>
      <color rgb="FF3366FF"/>
      <name val="Arial"/>
      <family val="2"/>
      <charset val="186"/>
    </font>
    <font>
      <b/>
      <sz val="12"/>
      <color theme="1"/>
      <name val="Arial"/>
      <family val="2"/>
      <charset val="186"/>
    </font>
    <font>
      <b/>
      <sz val="9"/>
      <color rgb="FF000000"/>
      <name val="Arial"/>
      <family val="2"/>
      <charset val="186"/>
    </font>
    <font>
      <sz val="8"/>
      <color rgb="FF000000"/>
      <name val="Arial"/>
      <family val="2"/>
      <charset val="186"/>
    </font>
    <font>
      <sz val="8"/>
      <color theme="1"/>
      <name val="Arial"/>
      <family val="2"/>
      <charset val="186"/>
    </font>
    <font>
      <b/>
      <sz val="11"/>
      <color rgb="FF000000"/>
      <name val="Arial"/>
      <family val="2"/>
      <charset val="186"/>
    </font>
    <font>
      <b/>
      <i/>
      <sz val="9"/>
      <color rgb="FF054F95"/>
      <name val="Arial"/>
      <family val="2"/>
      <charset val="186"/>
    </font>
    <font>
      <sz val="9"/>
      <color rgb="FF000000"/>
      <name val="Arial"/>
      <family val="2"/>
      <charset val="186"/>
    </font>
    <font>
      <b/>
      <sz val="9"/>
      <color theme="1"/>
      <name val="Arial"/>
      <family val="2"/>
      <charset val="186"/>
    </font>
    <font>
      <sz val="9"/>
      <color theme="1"/>
      <name val="Times New Roman"/>
      <family val="1"/>
      <charset val="186"/>
    </font>
    <font>
      <i/>
      <sz val="8"/>
      <color rgb="FF000000"/>
      <name val="Arial"/>
      <family val="2"/>
      <charset val="186"/>
    </font>
    <font>
      <i/>
      <sz val="11"/>
      <color theme="1"/>
      <name val="Calibri"/>
      <family val="2"/>
      <charset val="186"/>
      <scheme val="minor"/>
    </font>
    <font>
      <b/>
      <i/>
      <sz val="8"/>
      <color rgb="FF000000"/>
      <name val="Arial"/>
      <family val="2"/>
      <charset val="186"/>
    </font>
    <font>
      <sz val="8"/>
      <color rgb="FF3366FF"/>
      <name val="Arial"/>
      <family val="2"/>
      <charset val="186"/>
    </font>
    <font>
      <sz val="14"/>
      <color theme="1"/>
      <name val="Calibri"/>
      <family val="2"/>
      <charset val="186"/>
      <scheme val="minor"/>
    </font>
    <font>
      <b/>
      <sz val="12"/>
      <color rgb="FF054F95"/>
      <name val="Arial"/>
      <family val="2"/>
      <charset val="186"/>
    </font>
    <font>
      <b/>
      <sz val="12"/>
      <color theme="1"/>
      <name val="Calibri"/>
      <family val="2"/>
      <charset val="186"/>
      <scheme val="minor"/>
    </font>
    <font>
      <sz val="8"/>
      <color rgb="FF229BD7"/>
      <name val="Arial"/>
      <family val="2"/>
      <charset val="186"/>
    </font>
    <font>
      <b/>
      <sz val="8"/>
      <color rgb="FF669900"/>
      <name val="Arial"/>
      <family val="2"/>
      <charset val="186"/>
    </font>
    <font>
      <sz val="8"/>
      <color rgb="FF054F95"/>
      <name val="Arial"/>
      <family val="2"/>
      <charset val="186"/>
    </font>
    <font>
      <i/>
      <sz val="11"/>
      <color rgb="FF054F95"/>
      <name val="Arial"/>
      <family val="2"/>
      <charset val="186"/>
    </font>
    <font>
      <b/>
      <i/>
      <sz val="14"/>
      <color rgb="FF054F95"/>
      <name val="Arial"/>
      <family val="2"/>
      <charset val="186"/>
    </font>
    <font>
      <sz val="9"/>
      <color theme="1"/>
      <name val="Calibri"/>
      <family val="2"/>
      <charset val="186"/>
      <scheme val="minor"/>
    </font>
    <font>
      <sz val="10"/>
      <color theme="1"/>
      <name val="Arial"/>
      <family val="2"/>
      <charset val="186"/>
    </font>
    <font>
      <b/>
      <sz val="8"/>
      <color rgb="FF054F95"/>
      <name val="Arial"/>
      <family val="2"/>
      <charset val="186"/>
    </font>
    <font>
      <b/>
      <sz val="9"/>
      <color rgb="FF669900"/>
      <name val="Arial"/>
      <family val="2"/>
      <charset val="186"/>
    </font>
    <font>
      <b/>
      <i/>
      <sz val="8"/>
      <color rgb="FF054F95"/>
      <name val="Arial"/>
      <family val="2"/>
      <charset val="186"/>
    </font>
    <font>
      <i/>
      <sz val="8"/>
      <color theme="1"/>
      <name val="Arial"/>
      <family val="2"/>
      <charset val="186"/>
    </font>
    <font>
      <sz val="11"/>
      <color rgb="FF000000"/>
      <name val="Arial"/>
      <family val="2"/>
      <charset val="186"/>
    </font>
    <font>
      <sz val="11"/>
      <color rgb="FF669900"/>
      <name val="Arial"/>
      <family val="2"/>
      <charset val="186"/>
    </font>
    <font>
      <sz val="11"/>
      <color rgb="FF3366FF"/>
      <name val="Arial"/>
      <family val="2"/>
      <charset val="186"/>
    </font>
    <font>
      <sz val="10"/>
      <color rgb="FF054F95"/>
      <name val="Arial"/>
      <family val="2"/>
      <charset val="186"/>
    </font>
    <font>
      <sz val="9"/>
      <color theme="1"/>
      <name val="Arial"/>
      <family val="2"/>
      <charset val="186"/>
    </font>
    <font>
      <sz val="12"/>
      <color rgb="FF229BD7"/>
      <name val="Arial"/>
      <family val="2"/>
      <charset val="186"/>
    </font>
    <font>
      <b/>
      <sz val="10"/>
      <color rgb="FF669900"/>
      <name val="Arial"/>
      <family val="2"/>
      <charset val="186"/>
    </font>
    <font>
      <sz val="10"/>
      <color theme="1"/>
      <name val="Times New Roman"/>
      <family val="1"/>
      <charset val="186"/>
    </font>
    <font>
      <sz val="8"/>
      <color theme="1"/>
      <name val="Times New Roman"/>
      <family val="1"/>
      <charset val="186"/>
    </font>
    <font>
      <sz val="11"/>
      <color theme="1"/>
      <name val="Arial"/>
      <family val="2"/>
      <charset val="186"/>
    </font>
    <font>
      <i/>
      <sz val="12"/>
      <color theme="1"/>
      <name val="Calibri"/>
      <family val="2"/>
      <charset val="186"/>
      <scheme val="minor"/>
    </font>
    <font>
      <i/>
      <sz val="9"/>
      <color theme="1"/>
      <name val="Arial"/>
      <family val="2"/>
      <charset val="186"/>
    </font>
    <font>
      <b/>
      <sz val="7"/>
      <color rgb="FF000000"/>
      <name val="Arial"/>
      <family val="2"/>
      <charset val="186"/>
    </font>
    <font>
      <sz val="8"/>
      <color rgb="FF808080"/>
      <name val="Arial"/>
      <family val="2"/>
      <charset val="186"/>
    </font>
    <font>
      <b/>
      <i/>
      <sz val="8"/>
      <color rgb="FF008000"/>
      <name val="Arial"/>
      <family val="2"/>
      <charset val="186"/>
    </font>
    <font>
      <b/>
      <sz val="10"/>
      <color theme="1"/>
      <name val="Arial"/>
      <family val="2"/>
      <charset val="186"/>
    </font>
    <font>
      <vertAlign val="superscript"/>
      <sz val="8"/>
      <color theme="1"/>
      <name val="Arial"/>
      <family val="2"/>
      <charset val="186"/>
    </font>
    <font>
      <i/>
      <sz val="9"/>
      <color rgb="FF000000"/>
      <name val="Arial"/>
      <family val="2"/>
      <charset val="186"/>
    </font>
    <font>
      <vertAlign val="superscript"/>
      <sz val="7"/>
      <color theme="1"/>
      <name val="Arial"/>
      <family val="2"/>
      <charset val="186"/>
    </font>
    <font>
      <vertAlign val="superscript"/>
      <sz val="7"/>
      <color rgb="FF000000"/>
      <name val="Arial"/>
      <family val="2"/>
      <charset val="186"/>
    </font>
    <font>
      <sz val="7"/>
      <color rgb="FF000000"/>
      <name val="Arial"/>
      <family val="2"/>
      <charset val="186"/>
    </font>
    <font>
      <b/>
      <i/>
      <sz val="8"/>
      <color theme="1"/>
      <name val="Arial"/>
      <family val="2"/>
      <charset val="186"/>
    </font>
    <font>
      <sz val="16"/>
      <color rgb="FF054F95"/>
      <name val="Arial"/>
      <family val="2"/>
      <charset val="186"/>
    </font>
    <font>
      <b/>
      <sz val="8"/>
      <color theme="6" tint="-0.249977111117893"/>
      <name val="Arial"/>
      <family val="2"/>
      <charset val="186"/>
    </font>
    <font>
      <b/>
      <sz val="14"/>
      <color rgb="FF054F95"/>
      <name val="Times New Roman"/>
      <family val="1"/>
      <charset val="186"/>
    </font>
    <font>
      <b/>
      <sz val="12"/>
      <color rgb="FF054F95"/>
      <name val="Times New Roman"/>
      <family val="1"/>
      <charset val="186"/>
    </font>
    <font>
      <b/>
      <sz val="8"/>
      <color theme="1"/>
      <name val="Calibri"/>
      <family val="2"/>
      <charset val="186"/>
      <scheme val="minor"/>
    </font>
    <font>
      <b/>
      <sz val="7"/>
      <color rgb="FF054F95"/>
      <name val="Times New Roman"/>
      <family val="1"/>
      <charset val="186"/>
    </font>
    <font>
      <i/>
      <sz val="8"/>
      <color rgb="FF808080"/>
      <name val="Arial"/>
      <family val="2"/>
      <charset val="186"/>
    </font>
    <font>
      <sz val="8"/>
      <color theme="0" tint="-0.499984740745262"/>
      <name val="Arial"/>
      <family val="2"/>
      <charset val="186"/>
    </font>
    <font>
      <sz val="11"/>
      <color theme="1"/>
      <name val="Calibri"/>
      <family val="2"/>
      <charset val="186"/>
    </font>
    <font>
      <b/>
      <sz val="8"/>
      <color rgb="FF054F95"/>
      <name val="Times New Roman"/>
      <family val="1"/>
      <charset val="186"/>
    </font>
    <font>
      <sz val="9"/>
      <color theme="0" tint="-0.499984740745262"/>
      <name val="Arial"/>
      <family val="2"/>
      <charset val="186"/>
    </font>
    <font>
      <sz val="11"/>
      <color theme="0" tint="-0.499984740745262"/>
      <name val="Calibri"/>
      <family val="2"/>
      <charset val="186"/>
      <scheme val="minor"/>
    </font>
    <font>
      <sz val="11"/>
      <color theme="1"/>
      <name val="Calibri"/>
      <family val="2"/>
      <charset val="186"/>
      <scheme val="minor"/>
    </font>
    <font>
      <sz val="11"/>
      <name val="Calibri"/>
      <family val="2"/>
      <charset val="186"/>
    </font>
    <font>
      <sz val="8"/>
      <color rgb="FF000000"/>
      <name val="Times New Roman"/>
      <family val="1"/>
      <charset val="186"/>
    </font>
    <font>
      <sz val="10"/>
      <name val="Times New Roman"/>
      <family val="1"/>
      <charset val="186"/>
    </font>
    <font>
      <sz val="8"/>
      <color rgb="FF000000"/>
      <name val="Calibri"/>
      <family val="2"/>
      <charset val="186"/>
    </font>
    <font>
      <sz val="12"/>
      <color theme="1"/>
      <name val="Times New Roman"/>
      <family val="1"/>
      <charset val="186"/>
    </font>
    <font>
      <b/>
      <sz val="7"/>
      <color theme="1"/>
      <name val="Arial"/>
      <family val="2"/>
      <charset val="186"/>
    </font>
    <font>
      <sz val="7"/>
      <color rgb="FF808080"/>
      <name val="Arial"/>
      <family val="2"/>
      <charset val="186"/>
    </font>
    <font>
      <sz val="6.5"/>
      <color rgb="FF808080"/>
      <name val="Arial"/>
      <family val="2"/>
      <charset val="186"/>
    </font>
    <font>
      <sz val="11"/>
      <color rgb="FFFF0000"/>
      <name val="Calibri"/>
      <family val="2"/>
      <charset val="186"/>
      <scheme val="minor"/>
    </font>
    <font>
      <b/>
      <i/>
      <sz val="11"/>
      <color rgb="FF054F95"/>
      <name val="Arial"/>
      <family val="2"/>
      <charset val="186"/>
    </font>
    <font>
      <sz val="12"/>
      <color theme="1"/>
      <name val="Arial"/>
      <family val="2"/>
      <charset val="186"/>
    </font>
    <font>
      <sz val="11"/>
      <color theme="0"/>
      <name val="Calibri"/>
      <family val="2"/>
      <charset val="186"/>
      <scheme val="minor"/>
    </font>
    <font>
      <b/>
      <vertAlign val="subscript"/>
      <sz val="10"/>
      <color indexed="30"/>
      <name val="Arial"/>
      <family val="2"/>
      <charset val="186"/>
    </font>
    <font>
      <b/>
      <sz val="10"/>
      <color indexed="30"/>
      <name val="Arial"/>
      <family val="2"/>
      <charset val="186"/>
    </font>
    <font>
      <b/>
      <sz val="7"/>
      <name val="Arial"/>
      <family val="2"/>
      <charset val="186"/>
    </font>
    <font>
      <sz val="8"/>
      <name val="Calibri"/>
      <family val="2"/>
      <charset val="186"/>
      <scheme val="minor"/>
    </font>
    <font>
      <sz val="11"/>
      <color theme="1"/>
      <name val="Calibri"/>
      <family val="2"/>
      <charset val="186"/>
    </font>
    <font>
      <sz val="12"/>
      <name val="Times New Roman"/>
      <family val="1"/>
      <charset val="186"/>
    </font>
    <font>
      <sz val="11"/>
      <name val="Arial"/>
      <family val="2"/>
      <charset val="186"/>
    </font>
    <font>
      <sz val="11"/>
      <color theme="3"/>
      <name val="Calibri"/>
      <family val="2"/>
      <charset val="186"/>
      <scheme val="minor"/>
    </font>
    <font>
      <sz val="11"/>
      <name val="Calibri"/>
      <family val="2"/>
      <charset val="186"/>
      <scheme val="minor"/>
    </font>
    <font>
      <b/>
      <sz val="7"/>
      <color theme="1"/>
      <name val="Calibri"/>
      <family val="2"/>
      <charset val="186"/>
      <scheme val="minor"/>
    </font>
    <font>
      <b/>
      <sz val="7"/>
      <color rgb="FF000000"/>
      <name val="Calibri"/>
      <family val="2"/>
      <charset val="186"/>
    </font>
    <font>
      <sz val="11"/>
      <color theme="1"/>
      <name val="Calibri"/>
      <family val="2"/>
      <charset val="186"/>
    </font>
    <font>
      <sz val="10"/>
      <color theme="1"/>
      <name val="Times New Roman"/>
      <family val="2"/>
      <charset val="186"/>
    </font>
    <font>
      <sz val="9"/>
      <color rgb="FF000000"/>
      <name val="Calibri"/>
      <family val="2"/>
      <charset val="186"/>
    </font>
    <font>
      <sz val="9"/>
      <name val="Arial"/>
      <family val="2"/>
      <charset val="186"/>
    </font>
    <font>
      <b/>
      <sz val="10"/>
      <color rgb="FF000000"/>
      <name val="Calibri"/>
      <family val="2"/>
      <charset val="186"/>
    </font>
    <font>
      <b/>
      <sz val="7"/>
      <color rgb="FF054F95"/>
      <name val="Arial"/>
      <family val="2"/>
      <charset val="186"/>
    </font>
    <font>
      <b/>
      <sz val="5"/>
      <color rgb="FF000000"/>
      <name val="Arial"/>
      <family val="2"/>
      <charset val="186"/>
    </font>
    <font>
      <sz val="5"/>
      <color rgb="FF000000"/>
      <name val="Calibri"/>
      <family val="2"/>
      <charset val="186"/>
    </font>
    <font>
      <b/>
      <sz val="5"/>
      <color rgb="FF000000"/>
      <name val="Calibri"/>
      <family val="2"/>
      <charset val="186"/>
    </font>
    <font>
      <sz val="5"/>
      <color rgb="FF000000"/>
      <name val="Arial"/>
      <family val="2"/>
      <charset val="186"/>
    </font>
    <font>
      <sz val="7"/>
      <color rgb="FF000000"/>
      <name val="Times New Roman"/>
      <family val="1"/>
      <charset val="186"/>
    </font>
    <font>
      <sz val="9"/>
      <color rgb="FF000000"/>
      <name val="Times New Roman"/>
      <family val="1"/>
      <charset val="186"/>
    </font>
    <font>
      <b/>
      <sz val="11"/>
      <color theme="1"/>
      <name val="Arial"/>
      <family val="2"/>
      <charset val="186"/>
    </font>
    <font>
      <sz val="5"/>
      <color rgb="FF000000"/>
      <name val="Times New Roman"/>
      <family val="1"/>
      <charset val="186"/>
    </font>
    <font>
      <b/>
      <sz val="4"/>
      <color rgb="FF000000"/>
      <name val="Arial"/>
      <family val="2"/>
      <charset val="186"/>
    </font>
    <font>
      <b/>
      <sz val="9"/>
      <color rgb="FF000000"/>
      <name val="Calibri"/>
      <family val="2"/>
      <charset val="186"/>
    </font>
    <font>
      <b/>
      <i/>
      <sz val="10"/>
      <color theme="1"/>
      <name val="Arial"/>
      <family val="2"/>
      <charset val="186"/>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CCECFF"/>
        <bgColor indexed="64"/>
      </patternFill>
    </fill>
    <fill>
      <patternFill patternType="solid">
        <fgColor indexed="9"/>
        <bgColor indexed="64"/>
      </patternFill>
    </fill>
  </fills>
  <borders count="19">
    <border>
      <left/>
      <right/>
      <top/>
      <bottom/>
      <diagonal/>
    </border>
    <border>
      <left/>
      <right/>
      <top/>
      <bottom style="medium">
        <color rgb="FF054F95"/>
      </bottom>
      <diagonal/>
    </border>
    <border>
      <left/>
      <right/>
      <top style="thick">
        <color rgb="FF054F95"/>
      </top>
      <bottom/>
      <diagonal/>
    </border>
    <border>
      <left/>
      <right/>
      <top style="medium">
        <color rgb="FF054F95"/>
      </top>
      <bottom style="medium">
        <color rgb="FF054F95"/>
      </bottom>
      <diagonal/>
    </border>
    <border>
      <left/>
      <right/>
      <top style="medium">
        <color rgb="FF054F95"/>
      </top>
      <bottom/>
      <diagonal/>
    </border>
    <border>
      <left/>
      <right/>
      <top style="thin">
        <color rgb="FF054F95"/>
      </top>
      <bottom style="medium">
        <color rgb="FF054F95"/>
      </bottom>
      <diagonal/>
    </border>
    <border>
      <left/>
      <right/>
      <top style="medium">
        <color rgb="FF054F95"/>
      </top>
      <bottom style="thin">
        <color rgb="FF054F95"/>
      </bottom>
      <diagonal/>
    </border>
    <border>
      <left/>
      <right/>
      <top/>
      <bottom style="thick">
        <color rgb="FF054F95"/>
      </bottom>
      <diagonal/>
    </border>
    <border>
      <left/>
      <right/>
      <top style="thin">
        <color rgb="FF054F95"/>
      </top>
      <bottom style="thin">
        <color rgb="FF054F95"/>
      </bottom>
      <diagonal/>
    </border>
    <border>
      <left/>
      <right/>
      <top/>
      <bottom style="thin">
        <color rgb="FF054F95"/>
      </bottom>
      <diagonal/>
    </border>
    <border>
      <left/>
      <right/>
      <top style="thin">
        <color rgb="FF054F95"/>
      </top>
      <bottom/>
      <diagonal/>
    </border>
    <border>
      <left/>
      <right/>
      <top style="medium">
        <color rgb="FF054F95"/>
      </top>
      <bottom style="thick">
        <color rgb="FF054F95"/>
      </bottom>
      <diagonal/>
    </border>
    <border>
      <left/>
      <right/>
      <top style="thin">
        <color rgb="FF0070C0"/>
      </top>
      <bottom style="thin">
        <color rgb="FF0070C0"/>
      </bottom>
      <diagonal/>
    </border>
    <border>
      <left/>
      <right/>
      <top style="thick">
        <color rgb="FF054F95"/>
      </top>
      <bottom style="thin">
        <color rgb="FF054F95"/>
      </bottom>
      <diagonal/>
    </border>
    <border>
      <left/>
      <right/>
      <top style="thin">
        <color rgb="FF054F95"/>
      </top>
      <bottom style="thick">
        <color rgb="FF054F95"/>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auto="1"/>
      </bottom>
      <diagonal/>
    </border>
  </borders>
  <cellStyleXfs count="10">
    <xf numFmtId="0" fontId="0" fillId="0" borderId="0"/>
    <xf numFmtId="0" fontId="13" fillId="0" borderId="0"/>
    <xf numFmtId="0" fontId="93" fillId="0" borderId="0"/>
    <xf numFmtId="9" fontId="97" fillId="0" borderId="0" applyFont="0" applyFill="0" applyBorder="0" applyAlignment="0" applyProtection="0"/>
    <xf numFmtId="0" fontId="114" fillId="0" borderId="0"/>
    <xf numFmtId="3" fontId="115" fillId="8" borderId="0"/>
    <xf numFmtId="0" fontId="13" fillId="0" borderId="0"/>
    <xf numFmtId="0" fontId="121" fillId="0" borderId="0"/>
    <xf numFmtId="0" fontId="122" fillId="0" borderId="0"/>
    <xf numFmtId="0" fontId="93" fillId="0" borderId="0"/>
  </cellStyleXfs>
  <cellXfs count="2264">
    <xf numFmtId="0" fontId="0" fillId="0" borderId="0" xfId="0"/>
    <xf numFmtId="0" fontId="21" fillId="0" borderId="0" xfId="0" applyFont="1" applyAlignment="1">
      <alignment vertical="center"/>
    </xf>
    <xf numFmtId="0" fontId="20" fillId="0" borderId="0" xfId="0" applyFont="1" applyAlignment="1">
      <alignment vertical="center" wrapText="1"/>
    </xf>
    <xf numFmtId="3" fontId="0" fillId="0" borderId="0" xfId="0" applyNumberFormat="1"/>
    <xf numFmtId="3" fontId="30" fillId="0" borderId="0" xfId="0" applyNumberFormat="1" applyFont="1"/>
    <xf numFmtId="3" fontId="31" fillId="0" borderId="0" xfId="0" applyNumberFormat="1" applyFont="1"/>
    <xf numFmtId="3" fontId="31" fillId="0" borderId="0" xfId="0" applyNumberFormat="1" applyFont="1" applyAlignment="1"/>
    <xf numFmtId="3" fontId="32" fillId="0" borderId="0" xfId="0" applyNumberFormat="1" applyFont="1" applyAlignment="1">
      <alignment horizontal="justify"/>
    </xf>
    <xf numFmtId="3" fontId="0" fillId="0" borderId="0" xfId="0" applyNumberFormat="1" applyAlignment="1"/>
    <xf numFmtId="3" fontId="27" fillId="0" borderId="0" xfId="0" applyNumberFormat="1" applyFont="1" applyAlignment="1">
      <alignment horizontal="justify"/>
    </xf>
    <xf numFmtId="3" fontId="30" fillId="0" borderId="0" xfId="0" applyNumberFormat="1" applyFont="1" applyAlignment="1"/>
    <xf numFmtId="0" fontId="40" fillId="0" borderId="0" xfId="0" applyFont="1" applyAlignment="1">
      <alignment vertical="center"/>
    </xf>
    <xf numFmtId="0" fontId="41" fillId="0" borderId="0" xfId="0" applyFont="1" applyAlignment="1">
      <alignment horizontal="justify" vertical="center"/>
    </xf>
    <xf numFmtId="0" fontId="42" fillId="0" borderId="0" xfId="0" applyFont="1" applyAlignment="1">
      <alignment horizontal="justify" vertical="center"/>
    </xf>
    <xf numFmtId="0" fontId="39" fillId="2" borderId="0" xfId="0" applyFont="1" applyFill="1" applyAlignment="1">
      <alignment horizontal="right" vertical="center" wrapText="1"/>
    </xf>
    <xf numFmtId="0" fontId="39" fillId="0" borderId="1" xfId="0" applyFont="1" applyBorder="1" applyAlignment="1">
      <alignment horizontal="center" vertical="center" wrapText="1"/>
    </xf>
    <xf numFmtId="0" fontId="43" fillId="0" borderId="0" xfId="0" applyFont="1" applyAlignment="1">
      <alignment horizontal="right" vertical="center" wrapText="1"/>
    </xf>
    <xf numFmtId="0" fontId="44" fillId="0" borderId="0" xfId="0" applyFont="1" applyAlignment="1">
      <alignment vertical="center" wrapText="1"/>
    </xf>
    <xf numFmtId="0" fontId="20" fillId="0" borderId="0" xfId="0" applyFont="1" applyAlignment="1">
      <alignment horizontal="right" vertical="center" wrapText="1"/>
    </xf>
    <xf numFmtId="3" fontId="46" fillId="0" borderId="0" xfId="0" applyNumberFormat="1" applyFont="1"/>
    <xf numFmtId="0" fontId="20" fillId="0" borderId="0" xfId="0" applyFont="1" applyBorder="1" applyAlignment="1">
      <alignment horizontal="right" vertical="center" wrapText="1"/>
    </xf>
    <xf numFmtId="0" fontId="8" fillId="0" borderId="0" xfId="0" applyFont="1" applyAlignment="1" applyProtection="1">
      <alignment vertical="center"/>
    </xf>
    <xf numFmtId="0" fontId="0" fillId="0" borderId="0" xfId="0" applyAlignment="1">
      <alignment vertical="center" wrapText="1"/>
    </xf>
    <xf numFmtId="0" fontId="21" fillId="0" borderId="0" xfId="0" applyFont="1" applyAlignment="1">
      <alignment horizontal="left" vertical="center"/>
    </xf>
    <xf numFmtId="0" fontId="49" fillId="0" borderId="0" xfId="0" applyFont="1" applyAlignment="1">
      <alignment vertical="center" wrapText="1"/>
    </xf>
    <xf numFmtId="0" fontId="29" fillId="0" borderId="0" xfId="0" applyFont="1" applyAlignment="1">
      <alignment vertical="center" wrapText="1"/>
    </xf>
    <xf numFmtId="0" fontId="46" fillId="0" borderId="0" xfId="0" applyFont="1" applyAlignment="1">
      <alignment vertical="center"/>
    </xf>
    <xf numFmtId="0" fontId="0" fillId="0" borderId="0" xfId="0" applyAlignment="1">
      <alignment vertical="center"/>
    </xf>
    <xf numFmtId="0" fontId="50" fillId="0" borderId="0" xfId="0" applyFont="1" applyAlignment="1">
      <alignment vertical="center"/>
    </xf>
    <xf numFmtId="0" fontId="31" fillId="0" borderId="0" xfId="0" applyFont="1" applyAlignment="1">
      <alignment vertical="center"/>
    </xf>
    <xf numFmtId="0" fontId="29" fillId="0" borderId="0" xfId="0" applyFont="1" applyAlignment="1">
      <alignment vertical="center"/>
    </xf>
    <xf numFmtId="0" fontId="38" fillId="0" borderId="0" xfId="0" applyFont="1" applyAlignment="1">
      <alignment horizontal="justify" vertical="center"/>
    </xf>
    <xf numFmtId="0" fontId="30" fillId="0" borderId="0" xfId="0" applyFont="1" applyAlignment="1">
      <alignment horizontal="left" vertical="center"/>
    </xf>
    <xf numFmtId="0" fontId="39" fillId="0" borderId="0" xfId="0" applyFont="1" applyAlignment="1">
      <alignment horizontal="center" vertical="center" wrapText="1"/>
    </xf>
    <xf numFmtId="3" fontId="29" fillId="0" borderId="0" xfId="0" applyNumberFormat="1" applyFont="1" applyAlignment="1">
      <alignment vertical="center"/>
    </xf>
    <xf numFmtId="3" fontId="50" fillId="0" borderId="0" xfId="0" applyNumberFormat="1" applyFont="1" applyAlignment="1">
      <alignment vertical="center"/>
    </xf>
    <xf numFmtId="3" fontId="51" fillId="0" borderId="0" xfId="0" applyNumberFormat="1" applyFont="1" applyAlignment="1">
      <alignment vertical="center"/>
    </xf>
    <xf numFmtId="3" fontId="39" fillId="0" borderId="0" xfId="0" applyNumberFormat="1" applyFont="1" applyAlignment="1">
      <alignment horizontal="right" vertical="center" wrapText="1"/>
    </xf>
    <xf numFmtId="3" fontId="39" fillId="2" borderId="0" xfId="0" applyNumberFormat="1" applyFont="1" applyFill="1" applyAlignment="1">
      <alignment horizontal="right" vertical="center" wrapText="1"/>
    </xf>
    <xf numFmtId="3" fontId="39" fillId="2" borderId="0" xfId="0" applyNumberFormat="1" applyFont="1" applyFill="1" applyBorder="1" applyAlignment="1">
      <alignment horizontal="right" vertical="center" wrapText="1"/>
    </xf>
    <xf numFmtId="3" fontId="52" fillId="0" borderId="0" xfId="0" applyNumberFormat="1" applyFont="1" applyAlignment="1">
      <alignment horizontal="justify" vertical="center"/>
    </xf>
    <xf numFmtId="3" fontId="53" fillId="0" borderId="0" xfId="0" applyNumberFormat="1" applyFont="1" applyAlignment="1">
      <alignment horizontal="justify" vertical="center"/>
    </xf>
    <xf numFmtId="3" fontId="50" fillId="0" borderId="0" xfId="0" applyNumberFormat="1" applyFont="1" applyAlignment="1">
      <alignment horizontal="justify" vertical="center"/>
    </xf>
    <xf numFmtId="3" fontId="54" fillId="0" borderId="0" xfId="0" applyNumberFormat="1" applyFont="1" applyAlignment="1">
      <alignment vertical="center"/>
    </xf>
    <xf numFmtId="3" fontId="55" fillId="0" borderId="0" xfId="0" applyNumberFormat="1" applyFont="1" applyAlignment="1">
      <alignment vertical="center"/>
    </xf>
    <xf numFmtId="3" fontId="32" fillId="0" borderId="0" xfId="0" applyNumberFormat="1" applyFont="1" applyAlignment="1">
      <alignment horizontal="left" vertical="center"/>
    </xf>
    <xf numFmtId="3" fontId="38" fillId="0" borderId="0" xfId="0" applyNumberFormat="1" applyFont="1" applyAlignment="1">
      <alignment horizontal="justify" vertical="center"/>
    </xf>
    <xf numFmtId="0" fontId="49" fillId="0" borderId="0" xfId="0" applyFont="1" applyAlignment="1">
      <alignment vertical="center"/>
    </xf>
    <xf numFmtId="0" fontId="0" fillId="0" borderId="0" xfId="0" applyBorder="1" applyAlignment="1">
      <alignment vertical="center" wrapText="1"/>
    </xf>
    <xf numFmtId="3" fontId="0" fillId="0" borderId="0" xfId="0" applyNumberFormat="1" applyAlignment="1">
      <alignment vertical="center"/>
    </xf>
    <xf numFmtId="0" fontId="56" fillId="0" borderId="0" xfId="0" applyFont="1" applyAlignment="1">
      <alignment vertical="center"/>
    </xf>
    <xf numFmtId="0" fontId="0" fillId="0" borderId="0" xfId="0" applyBorder="1" applyAlignment="1">
      <alignment vertical="center"/>
    </xf>
    <xf numFmtId="0" fontId="57" fillId="0" borderId="0" xfId="0" applyFont="1" applyAlignment="1">
      <alignment vertical="center"/>
    </xf>
    <xf numFmtId="0" fontId="30" fillId="0" borderId="0" xfId="0" applyFont="1" applyAlignment="1">
      <alignment vertical="center"/>
    </xf>
    <xf numFmtId="0" fontId="0" fillId="0" borderId="0" xfId="0" applyAlignment="1">
      <alignment horizontal="center" vertical="center"/>
    </xf>
    <xf numFmtId="0" fontId="65" fillId="0" borderId="0" xfId="0" applyFont="1" applyAlignment="1">
      <alignment horizontal="left" vertical="center"/>
    </xf>
    <xf numFmtId="0" fontId="50" fillId="0" borderId="0" xfId="0" applyFont="1" applyAlignment="1">
      <alignment horizontal="left" vertical="center"/>
    </xf>
    <xf numFmtId="3" fontId="46" fillId="0" borderId="0" xfId="0" applyNumberFormat="1" applyFont="1" applyAlignment="1">
      <alignment vertical="center"/>
    </xf>
    <xf numFmtId="3" fontId="31" fillId="0" borderId="0" xfId="0" applyNumberFormat="1" applyFont="1" applyAlignment="1">
      <alignment vertical="center"/>
    </xf>
    <xf numFmtId="3" fontId="39" fillId="0" borderId="0" xfId="0" applyNumberFormat="1" applyFont="1" applyAlignment="1">
      <alignment horizontal="justify" vertical="center"/>
    </xf>
    <xf numFmtId="3" fontId="50" fillId="0" borderId="0" xfId="0" applyNumberFormat="1" applyFont="1" applyFill="1" applyAlignment="1">
      <alignment vertical="center"/>
    </xf>
    <xf numFmtId="3" fontId="25" fillId="0" borderId="0" xfId="0" applyNumberFormat="1" applyFont="1" applyAlignment="1">
      <alignment vertical="center"/>
    </xf>
    <xf numFmtId="3" fontId="30" fillId="0" borderId="0" xfId="0" applyNumberFormat="1" applyFont="1" applyAlignment="1">
      <alignment vertical="center"/>
    </xf>
    <xf numFmtId="3" fontId="20" fillId="0" borderId="0" xfId="0" applyNumberFormat="1" applyFont="1" applyBorder="1" applyAlignment="1">
      <alignment vertical="center" wrapText="1"/>
    </xf>
    <xf numFmtId="0" fontId="46" fillId="0" borderId="0" xfId="0" applyFont="1" applyAlignment="1">
      <alignment horizontal="center" vertical="center"/>
    </xf>
    <xf numFmtId="0" fontId="49" fillId="0" borderId="0" xfId="0" applyFont="1" applyAlignment="1">
      <alignment horizontal="center" vertical="center"/>
    </xf>
    <xf numFmtId="3" fontId="71" fillId="0" borderId="0" xfId="0" applyNumberFormat="1" applyFont="1" applyAlignment="1">
      <alignment vertical="center" wrapText="1"/>
    </xf>
    <xf numFmtId="3" fontId="38" fillId="0" borderId="0" xfId="0" applyNumberFormat="1" applyFont="1" applyBorder="1" applyAlignment="1">
      <alignment horizontal="right" vertical="center" wrapText="1"/>
    </xf>
    <xf numFmtId="0" fontId="29" fillId="3" borderId="0" xfId="0" applyFont="1" applyFill="1" applyAlignment="1">
      <alignment vertical="center" wrapText="1"/>
    </xf>
    <xf numFmtId="3" fontId="73" fillId="0" borderId="0" xfId="0" applyNumberFormat="1" applyFont="1" applyAlignment="1">
      <alignment vertical="center"/>
    </xf>
    <xf numFmtId="3" fontId="23" fillId="0" borderId="0" xfId="0" applyNumberFormat="1" applyFont="1" applyFill="1" applyBorder="1" applyAlignment="1">
      <alignment horizontal="right" vertical="center" wrapText="1"/>
    </xf>
    <xf numFmtId="3" fontId="29" fillId="0" borderId="0" xfId="0" applyNumberFormat="1" applyFont="1" applyFill="1" applyAlignment="1">
      <alignment vertical="center"/>
    </xf>
    <xf numFmtId="3" fontId="39" fillId="0" borderId="0" xfId="0" applyNumberFormat="1" applyFont="1" applyFill="1" applyBorder="1" applyAlignment="1">
      <alignment vertical="center" wrapText="1"/>
    </xf>
    <xf numFmtId="3" fontId="50" fillId="0" borderId="0" xfId="0" applyNumberFormat="1" applyFont="1" applyFill="1" applyAlignment="1"/>
    <xf numFmtId="3" fontId="21" fillId="0" borderId="0" xfId="0" applyNumberFormat="1" applyFont="1" applyFill="1" applyAlignment="1">
      <alignment vertical="center"/>
    </xf>
    <xf numFmtId="3" fontId="21" fillId="0" borderId="0" xfId="0" applyNumberFormat="1" applyFont="1" applyAlignment="1">
      <alignment vertic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38" fillId="0" borderId="8" xfId="0" applyFont="1" applyBorder="1" applyAlignment="1">
      <alignment vertical="center" wrapText="1"/>
    </xf>
    <xf numFmtId="0" fontId="23" fillId="3" borderId="8" xfId="0" applyFont="1" applyFill="1" applyBorder="1" applyAlignment="1">
      <alignment wrapText="1"/>
    </xf>
    <xf numFmtId="0" fontId="23" fillId="3" borderId="8" xfId="0" applyFont="1" applyFill="1" applyBorder="1" applyAlignment="1">
      <alignment horizontal="center" wrapText="1"/>
    </xf>
    <xf numFmtId="0" fontId="20" fillId="0" borderId="9" xfId="0" applyFont="1" applyBorder="1" applyAlignment="1">
      <alignment vertical="center" wrapText="1"/>
    </xf>
    <xf numFmtId="0" fontId="4" fillId="0" borderId="9" xfId="0" applyFont="1" applyBorder="1" applyAlignment="1">
      <alignment vertical="center" wrapText="1"/>
    </xf>
    <xf numFmtId="0" fontId="20" fillId="0" borderId="9"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8" xfId="0" applyFont="1" applyBorder="1" applyAlignment="1">
      <alignment vertical="center" wrapText="1"/>
    </xf>
    <xf numFmtId="0" fontId="5" fillId="0" borderId="8" xfId="0" applyFont="1" applyBorder="1" applyAlignment="1">
      <alignment vertical="center" wrapText="1"/>
    </xf>
    <xf numFmtId="0" fontId="20" fillId="0" borderId="4" xfId="0" applyFont="1" applyBorder="1" applyAlignment="1">
      <alignment horizontal="center" vertical="center" wrapText="1"/>
    </xf>
    <xf numFmtId="0" fontId="38" fillId="0" borderId="9" xfId="0" applyFont="1" applyBorder="1" applyAlignment="1">
      <alignment vertical="center" wrapText="1"/>
    </xf>
    <xf numFmtId="0" fontId="57" fillId="3" borderId="0" xfId="0" applyFont="1" applyFill="1" applyBorder="1" applyAlignment="1">
      <alignment vertical="center"/>
    </xf>
    <xf numFmtId="14" fontId="20" fillId="3" borderId="0" xfId="0" applyNumberFormat="1" applyFont="1" applyFill="1" applyBorder="1" applyAlignment="1">
      <alignment horizontal="right" vertical="center" wrapText="1"/>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3" fontId="23" fillId="3" borderId="0" xfId="0" applyNumberFormat="1" applyFont="1" applyFill="1" applyBorder="1" applyAlignment="1">
      <alignment horizontal="right" vertical="center" wrapText="1"/>
    </xf>
    <xf numFmtId="0" fontId="0" fillId="3" borderId="0" xfId="0" applyFill="1" applyBorder="1" applyAlignment="1">
      <alignment vertical="center"/>
    </xf>
    <xf numFmtId="0" fontId="39" fillId="3" borderId="0" xfId="0" applyFont="1" applyFill="1" applyBorder="1" applyAlignment="1">
      <alignment horizontal="right" vertical="center" wrapText="1"/>
    </xf>
    <xf numFmtId="3" fontId="39" fillId="3" borderId="0"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right" vertical="center" wrapText="1"/>
    </xf>
    <xf numFmtId="9" fontId="20" fillId="3" borderId="0" xfId="0" applyNumberFormat="1" applyFont="1" applyFill="1" applyBorder="1" applyAlignment="1">
      <alignment horizontal="right" vertical="center" wrapText="1"/>
    </xf>
    <xf numFmtId="0" fontId="20" fillId="3" borderId="0" xfId="0" applyFont="1" applyFill="1" applyBorder="1" applyAlignment="1">
      <alignment horizontal="right" vertical="center" wrapText="1"/>
    </xf>
    <xf numFmtId="0" fontId="23" fillId="3" borderId="0" xfId="0" applyFont="1" applyFill="1" applyBorder="1" applyAlignment="1">
      <alignment horizontal="right" vertical="center" wrapText="1"/>
    </xf>
    <xf numFmtId="0" fontId="29" fillId="3" borderId="0" xfId="0" applyFont="1" applyFill="1" applyBorder="1" applyAlignment="1">
      <alignment vertical="center"/>
    </xf>
    <xf numFmtId="3" fontId="29" fillId="0" borderId="0" xfId="0" applyNumberFormat="1" applyFont="1" applyBorder="1" applyAlignment="1">
      <alignment vertical="center"/>
    </xf>
    <xf numFmtId="3" fontId="51" fillId="0" borderId="0" xfId="0" applyNumberFormat="1" applyFont="1" applyBorder="1" applyAlignment="1">
      <alignment vertical="center"/>
    </xf>
    <xf numFmtId="3" fontId="39" fillId="0" borderId="8" xfId="0" applyNumberFormat="1" applyFont="1" applyBorder="1" applyAlignment="1">
      <alignment vertical="center" wrapText="1"/>
    </xf>
    <xf numFmtId="0" fontId="5" fillId="0" borderId="0" xfId="0" applyFont="1" applyBorder="1" applyAlignment="1">
      <alignment vertical="center" wrapText="1"/>
    </xf>
    <xf numFmtId="0" fontId="39" fillId="2" borderId="8" xfId="0" applyFont="1" applyFill="1" applyBorder="1" applyAlignment="1">
      <alignment vertical="center" wrapText="1"/>
    </xf>
    <xf numFmtId="0" fontId="70" fillId="0" borderId="0" xfId="0" applyFont="1" applyBorder="1" applyAlignment="1">
      <alignment vertical="center" wrapText="1"/>
    </xf>
    <xf numFmtId="3" fontId="39" fillId="0" borderId="8" xfId="0" applyNumberFormat="1" applyFont="1" applyFill="1" applyBorder="1" applyAlignment="1">
      <alignment horizontal="right" vertical="center" wrapText="1"/>
    </xf>
    <xf numFmtId="3" fontId="39" fillId="0" borderId="0" xfId="0" applyNumberFormat="1" applyFont="1" applyFill="1" applyBorder="1" applyAlignment="1">
      <alignment horizontal="right" vertical="center" wrapText="1"/>
    </xf>
    <xf numFmtId="164" fontId="38" fillId="0" borderId="8" xfId="0" applyNumberFormat="1" applyFont="1" applyFill="1" applyBorder="1" applyAlignment="1">
      <alignment horizontal="right" vertical="center" wrapText="1"/>
    </xf>
    <xf numFmtId="0" fontId="79" fillId="0" borderId="0" xfId="0" applyFont="1" applyAlignment="1">
      <alignment horizontal="left" vertical="center"/>
    </xf>
    <xf numFmtId="0" fontId="62" fillId="0" borderId="0" xfId="0" applyFont="1" applyBorder="1" applyAlignment="1">
      <alignment vertical="center" wrapText="1"/>
    </xf>
    <xf numFmtId="0" fontId="38"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4" xfId="0" applyFont="1" applyBorder="1" applyAlignment="1">
      <alignment horizontal="center" vertical="center" wrapText="1"/>
    </xf>
    <xf numFmtId="0" fontId="81" fillId="0" borderId="0" xfId="0" applyFont="1" applyAlignment="1">
      <alignment horizontal="left" vertical="center"/>
    </xf>
    <xf numFmtId="0" fontId="34" fillId="0" borderId="0" xfId="0" applyFont="1" applyAlignment="1">
      <alignment horizontal="left" vertical="center"/>
    </xf>
    <xf numFmtId="0" fontId="82" fillId="0" borderId="0" xfId="0" applyFont="1" applyAlignment="1">
      <alignment horizontal="left" vertical="center"/>
    </xf>
    <xf numFmtId="0" fontId="81" fillId="0" borderId="0" xfId="0" applyFont="1" applyAlignment="1">
      <alignment horizontal="left" vertical="center" wrapText="1"/>
    </xf>
    <xf numFmtId="0" fontId="82" fillId="0" borderId="0" xfId="0" applyFont="1" applyAlignment="1">
      <alignment horizontal="left" vertical="center" wrapText="1"/>
    </xf>
    <xf numFmtId="0" fontId="83" fillId="0" borderId="0" xfId="0" applyFont="1" applyAlignment="1">
      <alignment horizontal="left" vertical="center" indent="4"/>
    </xf>
    <xf numFmtId="3" fontId="0" fillId="3" borderId="0" xfId="0" applyNumberFormat="1" applyFill="1" applyBorder="1" applyAlignment="1">
      <alignment vertical="center"/>
    </xf>
    <xf numFmtId="0" fontId="39" fillId="0" borderId="0" xfId="0" applyFont="1" applyBorder="1" applyAlignment="1">
      <alignment vertical="center" wrapText="1"/>
    </xf>
    <xf numFmtId="3" fontId="39" fillId="0" borderId="0" xfId="0" applyNumberFormat="1" applyFont="1" applyBorder="1" applyAlignment="1">
      <alignment vertical="center" wrapText="1"/>
    </xf>
    <xf numFmtId="0" fontId="62" fillId="0" borderId="0" xfId="0" applyFont="1" applyBorder="1" applyAlignment="1">
      <alignment horizontal="right" vertical="center" wrapText="1"/>
    </xf>
    <xf numFmtId="0" fontId="39" fillId="0" borderId="7" xfId="0" applyFont="1" applyBorder="1" applyAlignment="1">
      <alignment horizontal="center" vertical="center" wrapText="1"/>
    </xf>
    <xf numFmtId="0" fontId="62" fillId="0" borderId="7" xfId="0" applyFont="1" applyBorder="1" applyAlignment="1">
      <alignment horizontal="right" vertical="center" wrapText="1"/>
    </xf>
    <xf numFmtId="0" fontId="32" fillId="0" borderId="0" xfId="0" applyFont="1" applyAlignment="1">
      <alignment vertical="center" wrapText="1"/>
    </xf>
    <xf numFmtId="0" fontId="0" fillId="0" borderId="0" xfId="0" applyFill="1" applyAlignment="1">
      <alignment vertical="center" wrapText="1"/>
    </xf>
    <xf numFmtId="164" fontId="38" fillId="0" borderId="9" xfId="0" applyNumberFormat="1" applyFont="1" applyFill="1" applyBorder="1" applyAlignment="1">
      <alignment horizontal="right" vertical="center" wrapText="1"/>
    </xf>
    <xf numFmtId="164" fontId="38" fillId="0" borderId="5" xfId="0" applyNumberFormat="1" applyFont="1" applyFill="1" applyBorder="1" applyAlignment="1">
      <alignment horizontal="right" vertical="center" wrapText="1"/>
    </xf>
    <xf numFmtId="0" fontId="39" fillId="0" borderId="9" xfId="0" applyFont="1" applyBorder="1" applyAlignment="1">
      <alignment vertical="center" wrapText="1"/>
    </xf>
    <xf numFmtId="0" fontId="39" fillId="0" borderId="0" xfId="0" applyFont="1" applyBorder="1" applyAlignment="1">
      <alignment horizontal="right" vertical="center" wrapText="1"/>
    </xf>
    <xf numFmtId="0" fontId="39" fillId="0" borderId="0" xfId="0" applyFont="1" applyBorder="1" applyAlignment="1">
      <alignment vertical="center" wrapText="1"/>
    </xf>
    <xf numFmtId="0" fontId="0" fillId="0" borderId="0" xfId="0" applyBorder="1"/>
    <xf numFmtId="0" fontId="0" fillId="3" borderId="0" xfId="0" applyFill="1" applyBorder="1"/>
    <xf numFmtId="0" fontId="0" fillId="3" borderId="0" xfId="0" applyFill="1" applyBorder="1" applyAlignment="1">
      <alignment horizontal="center"/>
    </xf>
    <xf numFmtId="0" fontId="62" fillId="3" borderId="0" xfId="0" applyFont="1" applyFill="1" applyBorder="1" applyAlignment="1">
      <alignment horizontal="right" vertical="center" wrapText="1"/>
    </xf>
    <xf numFmtId="166" fontId="38" fillId="3" borderId="0" xfId="0" applyNumberFormat="1" applyFont="1" applyFill="1" applyBorder="1" applyAlignment="1">
      <alignment horizontal="right" vertical="center" wrapText="1"/>
    </xf>
    <xf numFmtId="9" fontId="38" fillId="3" borderId="0" xfId="0" applyNumberFormat="1" applyFont="1" applyFill="1" applyBorder="1" applyAlignment="1">
      <alignment horizontal="right" vertical="center" wrapText="1"/>
    </xf>
    <xf numFmtId="168" fontId="38" fillId="3" borderId="0" xfId="0" applyNumberFormat="1" applyFont="1" applyFill="1" applyBorder="1" applyAlignment="1">
      <alignment horizontal="right" vertical="center" wrapText="1"/>
    </xf>
    <xf numFmtId="169" fontId="38" fillId="3" borderId="0" xfId="0" applyNumberFormat="1" applyFont="1" applyFill="1" applyBorder="1" applyAlignment="1">
      <alignment horizontal="right" vertical="center" wrapText="1"/>
    </xf>
    <xf numFmtId="3" fontId="39" fillId="3" borderId="0" xfId="0" applyNumberFormat="1" applyFont="1" applyFill="1" applyBorder="1" applyAlignment="1">
      <alignment vertical="center" wrapText="1"/>
    </xf>
    <xf numFmtId="0" fontId="62" fillId="0" borderId="8" xfId="0" applyFont="1" applyFill="1" applyBorder="1" applyAlignment="1">
      <alignment horizontal="right" vertical="center" wrapText="1"/>
    </xf>
    <xf numFmtId="0" fontId="39" fillId="2" borderId="5" xfId="0" applyFont="1" applyFill="1" applyBorder="1" applyAlignment="1">
      <alignment vertical="center" wrapText="1"/>
    </xf>
    <xf numFmtId="0" fontId="5" fillId="0" borderId="5" xfId="0" applyFont="1" applyBorder="1" applyAlignment="1">
      <alignment vertical="center" wrapText="1"/>
    </xf>
    <xf numFmtId="164" fontId="38" fillId="4" borderId="8" xfId="0" applyNumberFormat="1" applyFont="1" applyFill="1" applyBorder="1" applyAlignment="1">
      <alignment horizontal="right" vertical="center" wrapText="1"/>
    </xf>
    <xf numFmtId="0" fontId="84" fillId="2" borderId="9" xfId="0" applyFont="1" applyFill="1" applyBorder="1" applyAlignment="1">
      <alignment horizontal="right" vertical="center" wrapText="1"/>
    </xf>
    <xf numFmtId="0" fontId="0" fillId="3" borderId="4" xfId="0" applyFill="1" applyBorder="1"/>
    <xf numFmtId="0" fontId="32" fillId="3" borderId="4" xfId="0" applyFont="1" applyFill="1" applyBorder="1" applyAlignment="1">
      <alignment vertical="center" wrapText="1"/>
    </xf>
    <xf numFmtId="0" fontId="84" fillId="3" borderId="0" xfId="0" applyFont="1" applyFill="1" applyBorder="1" applyAlignment="1">
      <alignment horizontal="right" vertical="center" wrapText="1"/>
    </xf>
    <xf numFmtId="164" fontId="0" fillId="0" borderId="0" xfId="0" applyNumberFormat="1"/>
    <xf numFmtId="166" fontId="38" fillId="0" borderId="8" xfId="0" applyNumberFormat="1" applyFont="1" applyFill="1" applyBorder="1" applyAlignment="1">
      <alignment horizontal="right" vertical="center" wrapText="1"/>
    </xf>
    <xf numFmtId="9" fontId="38" fillId="0" borderId="8" xfId="0" applyNumberFormat="1" applyFont="1" applyFill="1" applyBorder="1" applyAlignment="1">
      <alignment horizontal="right" vertical="center" wrapText="1"/>
    </xf>
    <xf numFmtId="168" fontId="38" fillId="0" borderId="8" xfId="0" applyNumberFormat="1" applyFont="1" applyFill="1" applyBorder="1" applyAlignment="1">
      <alignment horizontal="right" vertical="center" wrapText="1"/>
    </xf>
    <xf numFmtId="169" fontId="38" fillId="0" borderId="8" xfId="0" applyNumberFormat="1" applyFont="1" applyFill="1" applyBorder="1" applyAlignment="1">
      <alignment horizontal="right" vertical="center" wrapText="1"/>
    </xf>
    <xf numFmtId="0" fontId="39" fillId="0" borderId="5" xfId="0" applyFont="1" applyBorder="1" applyAlignment="1">
      <alignment vertical="center" wrapText="1"/>
    </xf>
    <xf numFmtId="9" fontId="38" fillId="0" borderId="5" xfId="0" applyNumberFormat="1" applyFont="1" applyFill="1" applyBorder="1" applyAlignment="1">
      <alignment horizontal="right" vertical="center" wrapText="1"/>
    </xf>
    <xf numFmtId="0" fontId="39" fillId="0" borderId="5" xfId="0" applyFont="1" applyFill="1" applyBorder="1" applyAlignment="1">
      <alignment horizontal="right" vertical="center" wrapText="1"/>
    </xf>
    <xf numFmtId="166" fontId="38" fillId="0" borderId="0" xfId="0" applyNumberFormat="1" applyFont="1" applyFill="1" applyBorder="1" applyAlignment="1">
      <alignment horizontal="right" wrapText="1"/>
    </xf>
    <xf numFmtId="166" fontId="38" fillId="3" borderId="0" xfId="0" applyNumberFormat="1" applyFont="1" applyFill="1" applyBorder="1" applyAlignment="1">
      <alignment horizontal="right" wrapText="1"/>
    </xf>
    <xf numFmtId="3" fontId="39" fillId="3" borderId="0" xfId="0" applyNumberFormat="1" applyFont="1" applyFill="1" applyBorder="1" applyAlignment="1">
      <alignment wrapText="1"/>
    </xf>
    <xf numFmtId="0" fontId="39" fillId="0" borderId="0" xfId="0" applyFont="1" applyBorder="1" applyAlignment="1">
      <alignment wrapText="1"/>
    </xf>
    <xf numFmtId="0" fontId="5" fillId="0" borderId="0" xfId="0" applyFont="1" applyBorder="1" applyAlignment="1">
      <alignment wrapText="1"/>
    </xf>
    <xf numFmtId="0" fontId="39" fillId="0" borderId="9" xfId="0" applyFont="1" applyBorder="1" applyAlignment="1">
      <alignment wrapText="1"/>
    </xf>
    <xf numFmtId="0" fontId="5" fillId="0" borderId="9" xfId="0" applyFont="1" applyBorder="1" applyAlignment="1">
      <alignment wrapText="1"/>
    </xf>
    <xf numFmtId="3" fontId="39" fillId="0" borderId="9" xfId="0" applyNumberFormat="1" applyFont="1" applyBorder="1" applyAlignment="1">
      <alignment wrapText="1"/>
    </xf>
    <xf numFmtId="0" fontId="39" fillId="2" borderId="9" xfId="0" applyFont="1" applyFill="1" applyBorder="1" applyAlignment="1">
      <alignment horizontal="right" vertical="center" wrapText="1"/>
    </xf>
    <xf numFmtId="0" fontId="49" fillId="3" borderId="0" xfId="0" applyFont="1" applyFill="1" applyAlignment="1">
      <alignment vertical="center" wrapText="1"/>
    </xf>
    <xf numFmtId="0" fontId="0" fillId="3" borderId="0" xfId="0" applyFill="1" applyAlignment="1">
      <alignment vertical="center" wrapText="1"/>
    </xf>
    <xf numFmtId="0" fontId="39" fillId="3" borderId="9" xfId="0" applyFont="1" applyFill="1" applyBorder="1" applyAlignment="1">
      <alignment vertical="center" wrapText="1"/>
    </xf>
    <xf numFmtId="0" fontId="38" fillId="3" borderId="9" xfId="0" applyFont="1" applyFill="1" applyBorder="1" applyAlignment="1">
      <alignment vertical="center" wrapText="1"/>
    </xf>
    <xf numFmtId="0" fontId="20" fillId="3" borderId="9" xfId="0" applyFont="1" applyFill="1" applyBorder="1" applyAlignment="1">
      <alignment horizontal="center" vertical="center" wrapText="1"/>
    </xf>
    <xf numFmtId="0" fontId="39" fillId="3" borderId="0" xfId="0" applyFont="1" applyFill="1" applyAlignment="1">
      <alignment horizontal="right" vertical="center" wrapText="1"/>
    </xf>
    <xf numFmtId="0" fontId="38" fillId="3" borderId="8" xfId="0" applyFont="1" applyFill="1" applyBorder="1" applyAlignment="1">
      <alignment vertical="center" wrapText="1"/>
    </xf>
    <xf numFmtId="0" fontId="38" fillId="3" borderId="8" xfId="0" applyFont="1" applyFill="1" applyBorder="1" applyAlignment="1">
      <alignment horizontal="center" vertical="center" wrapText="1"/>
    </xf>
    <xf numFmtId="164" fontId="38" fillId="3" borderId="8" xfId="0" applyNumberFormat="1" applyFont="1" applyFill="1" applyBorder="1" applyAlignment="1">
      <alignment horizontal="right" vertical="center" wrapText="1"/>
    </xf>
    <xf numFmtId="0" fontId="38" fillId="3" borderId="8" xfId="0" applyFont="1" applyFill="1" applyBorder="1" applyAlignment="1">
      <alignment wrapText="1"/>
    </xf>
    <xf numFmtId="0" fontId="38" fillId="3" borderId="8" xfId="0" applyFont="1" applyFill="1" applyBorder="1" applyAlignment="1">
      <alignment horizontal="center" wrapText="1"/>
    </xf>
    <xf numFmtId="164" fontId="38" fillId="3" borderId="8" xfId="0" applyNumberFormat="1" applyFont="1" applyFill="1" applyBorder="1" applyAlignment="1">
      <alignment horizontal="right" wrapText="1"/>
    </xf>
    <xf numFmtId="0" fontId="23" fillId="3" borderId="8" xfId="0" applyFont="1" applyFill="1" applyBorder="1" applyAlignment="1">
      <alignment vertical="center" wrapText="1"/>
    </xf>
    <xf numFmtId="0" fontId="38" fillId="3" borderId="8" xfId="0" quotePrefix="1" applyFont="1" applyFill="1" applyBorder="1" applyAlignment="1">
      <alignment horizontal="center" vertical="center" wrapText="1"/>
    </xf>
    <xf numFmtId="3" fontId="38" fillId="3" borderId="8" xfId="0" applyNumberFormat="1" applyFont="1" applyFill="1" applyBorder="1" applyAlignment="1">
      <alignment horizontal="right" vertical="center" wrapText="1"/>
    </xf>
    <xf numFmtId="0" fontId="38" fillId="3" borderId="0" xfId="0" applyFont="1" applyFill="1" applyBorder="1" applyAlignment="1">
      <alignment vertical="center" wrapText="1"/>
    </xf>
    <xf numFmtId="0" fontId="38" fillId="3" borderId="0" xfId="0" applyFont="1" applyFill="1" applyBorder="1" applyAlignment="1">
      <alignment horizontal="center" vertical="center" wrapText="1"/>
    </xf>
    <xf numFmtId="0" fontId="38" fillId="3" borderId="5" xfId="0" applyFont="1" applyFill="1" applyBorder="1" applyAlignment="1">
      <alignment vertical="center" wrapText="1"/>
    </xf>
    <xf numFmtId="0" fontId="38" fillId="3" borderId="5" xfId="0" applyFont="1" applyFill="1" applyBorder="1" applyAlignment="1">
      <alignment horizontal="center" vertical="center" wrapText="1"/>
    </xf>
    <xf numFmtId="0" fontId="43" fillId="3" borderId="5" xfId="0" applyFont="1" applyFill="1" applyBorder="1" applyAlignment="1">
      <alignment horizontal="right" vertical="center" wrapText="1"/>
    </xf>
    <xf numFmtId="0" fontId="43" fillId="4" borderId="5" xfId="0" applyFont="1" applyFill="1" applyBorder="1" applyAlignment="1">
      <alignment horizontal="right" vertical="center" wrapText="1"/>
    </xf>
    <xf numFmtId="0" fontId="38" fillId="3" borderId="10" xfId="0" applyFont="1" applyFill="1" applyBorder="1" applyAlignment="1">
      <alignment vertical="center" wrapText="1"/>
    </xf>
    <xf numFmtId="0" fontId="38" fillId="3" borderId="10" xfId="0" applyFont="1" applyFill="1" applyBorder="1" applyAlignment="1">
      <alignment horizontal="center" vertical="center" wrapText="1"/>
    </xf>
    <xf numFmtId="164" fontId="38" fillId="3" borderId="10" xfId="0" applyNumberFormat="1" applyFont="1" applyFill="1" applyBorder="1" applyAlignment="1">
      <alignment horizontal="right" vertical="center" wrapText="1"/>
    </xf>
    <xf numFmtId="0" fontId="23" fillId="3" borderId="6" xfId="0" applyFont="1" applyFill="1" applyBorder="1" applyAlignment="1">
      <alignment vertical="center" wrapText="1"/>
    </xf>
    <xf numFmtId="0" fontId="38" fillId="3" borderId="6" xfId="0" applyFont="1" applyFill="1" applyBorder="1" applyAlignment="1">
      <alignment horizontal="center" vertical="center" wrapText="1"/>
    </xf>
    <xf numFmtId="165" fontId="23" fillId="3" borderId="6" xfId="0" applyNumberFormat="1" applyFont="1" applyFill="1" applyBorder="1" applyAlignment="1">
      <alignment horizontal="right" vertical="center" wrapText="1"/>
    </xf>
    <xf numFmtId="3" fontId="23" fillId="3" borderId="6" xfId="0" applyNumberFormat="1" applyFont="1" applyFill="1" applyBorder="1" applyAlignment="1">
      <alignment horizontal="right" vertical="center" wrapText="1"/>
    </xf>
    <xf numFmtId="0" fontId="45" fillId="3" borderId="8" xfId="0" applyFont="1" applyFill="1" applyBorder="1" applyAlignment="1">
      <alignment vertical="center" wrapText="1"/>
    </xf>
    <xf numFmtId="0" fontId="23" fillId="3" borderId="8" xfId="0" applyFont="1" applyFill="1" applyBorder="1" applyAlignment="1">
      <alignment horizontal="left" wrapText="1"/>
    </xf>
    <xf numFmtId="3" fontId="23" fillId="3" borderId="8" xfId="0" applyNumberFormat="1" applyFont="1" applyFill="1" applyBorder="1" applyAlignment="1">
      <alignment horizontal="right" wrapText="1"/>
    </xf>
    <xf numFmtId="3" fontId="23" fillId="3" borderId="10" xfId="0" applyNumberFormat="1" applyFont="1" applyFill="1" applyBorder="1" applyAlignment="1">
      <alignment horizontal="right" wrapText="1"/>
    </xf>
    <xf numFmtId="3" fontId="23" fillId="3" borderId="8" xfId="0" applyNumberFormat="1" applyFont="1" applyFill="1" applyBorder="1" applyAlignment="1">
      <alignment horizontal="right" vertical="center" wrapText="1"/>
    </xf>
    <xf numFmtId="0" fontId="23" fillId="3" borderId="5" xfId="0" applyFont="1" applyFill="1" applyBorder="1" applyAlignment="1">
      <alignment wrapText="1"/>
    </xf>
    <xf numFmtId="0" fontId="23" fillId="3" borderId="5" xfId="0" applyFont="1" applyFill="1" applyBorder="1" applyAlignment="1">
      <alignment horizontal="center" wrapText="1"/>
    </xf>
    <xf numFmtId="3" fontId="23" fillId="3" borderId="5" xfId="0" applyNumberFormat="1" applyFont="1" applyFill="1" applyBorder="1" applyAlignment="1">
      <alignment horizontal="right" vertical="center" wrapText="1"/>
    </xf>
    <xf numFmtId="0" fontId="23" fillId="3" borderId="9" xfId="0" applyFont="1" applyFill="1" applyBorder="1" applyAlignment="1">
      <alignment vertical="center" wrapText="1"/>
    </xf>
    <xf numFmtId="0" fontId="23" fillId="3" borderId="9" xfId="0" applyFont="1" applyFill="1" applyBorder="1" applyAlignment="1">
      <alignment horizontal="center" vertical="center" wrapText="1"/>
    </xf>
    <xf numFmtId="3" fontId="23" fillId="3" borderId="9" xfId="0" applyNumberFormat="1" applyFont="1" applyFill="1" applyBorder="1" applyAlignment="1">
      <alignment horizontal="right" vertical="center" wrapText="1"/>
    </xf>
    <xf numFmtId="0" fontId="38" fillId="3" borderId="10" xfId="0" applyFont="1" applyFill="1" applyBorder="1" applyAlignment="1">
      <alignment wrapText="1"/>
    </xf>
    <xf numFmtId="0" fontId="38" fillId="3" borderId="10" xfId="0" applyFont="1" applyFill="1" applyBorder="1" applyAlignment="1">
      <alignment horizontal="center" wrapText="1"/>
    </xf>
    <xf numFmtId="164" fontId="38" fillId="3" borderId="10" xfId="0" applyNumberFormat="1" applyFont="1" applyFill="1" applyBorder="1" applyAlignment="1">
      <alignment horizontal="right" wrapText="1"/>
    </xf>
    <xf numFmtId="0" fontId="23" fillId="3" borderId="6" xfId="0" applyFont="1" applyFill="1" applyBorder="1" applyAlignment="1">
      <alignment horizontal="left" wrapText="1"/>
    </xf>
    <xf numFmtId="0" fontId="23" fillId="3" borderId="6" xfId="0" applyFont="1" applyFill="1" applyBorder="1" applyAlignment="1">
      <alignment horizontal="center" wrapText="1"/>
    </xf>
    <xf numFmtId="164" fontId="23" fillId="3" borderId="6" xfId="0" applyNumberFormat="1" applyFont="1" applyFill="1" applyBorder="1" applyAlignment="1">
      <alignment horizontal="right" wrapText="1"/>
    </xf>
    <xf numFmtId="0" fontId="23" fillId="3" borderId="6" xfId="0" applyFont="1" applyFill="1" applyBorder="1" applyAlignment="1">
      <alignment wrapText="1"/>
    </xf>
    <xf numFmtId="0" fontId="45" fillId="3" borderId="10" xfId="0" applyFont="1" applyFill="1" applyBorder="1" applyAlignment="1">
      <alignment vertical="center" wrapText="1"/>
    </xf>
    <xf numFmtId="3" fontId="38" fillId="3" borderId="10" xfId="0" applyNumberFormat="1" applyFont="1" applyFill="1" applyBorder="1" applyAlignment="1">
      <alignment horizontal="right" vertical="center" wrapText="1"/>
    </xf>
    <xf numFmtId="0" fontId="38" fillId="3" borderId="9" xfId="0" applyFont="1" applyFill="1" applyBorder="1" applyAlignment="1">
      <alignment horizontal="center" vertical="center" wrapText="1"/>
    </xf>
    <xf numFmtId="164" fontId="38" fillId="4" borderId="9" xfId="0" applyNumberFormat="1" applyFont="1" applyFill="1" applyBorder="1" applyAlignment="1">
      <alignment horizontal="right" vertical="center" wrapText="1"/>
    </xf>
    <xf numFmtId="164" fontId="38" fillId="3" borderId="9" xfId="0" applyNumberFormat="1" applyFont="1" applyFill="1" applyBorder="1" applyAlignment="1">
      <alignment horizontal="right" vertical="center" wrapText="1"/>
    </xf>
    <xf numFmtId="0" fontId="38" fillId="3" borderId="0" xfId="0" applyFont="1" applyFill="1" applyBorder="1" applyAlignment="1">
      <alignment horizontal="left" wrapText="1"/>
    </xf>
    <xf numFmtId="0" fontId="38" fillId="3" borderId="0" xfId="0" applyFont="1" applyFill="1" applyBorder="1" applyAlignment="1">
      <alignment wrapText="1"/>
    </xf>
    <xf numFmtId="0" fontId="38" fillId="3" borderId="0" xfId="0" applyFont="1" applyFill="1" applyBorder="1" applyAlignment="1">
      <alignment horizontal="center" wrapText="1"/>
    </xf>
    <xf numFmtId="164" fontId="38" fillId="3" borderId="0" xfId="0" applyNumberFormat="1" applyFont="1" applyFill="1" applyBorder="1" applyAlignment="1">
      <alignment horizontal="right" wrapText="1"/>
    </xf>
    <xf numFmtId="0" fontId="38" fillId="3" borderId="5" xfId="0" applyFont="1" applyFill="1" applyBorder="1" applyAlignment="1">
      <alignment wrapText="1"/>
    </xf>
    <xf numFmtId="0" fontId="38" fillId="3" borderId="5" xfId="0" applyFont="1" applyFill="1" applyBorder="1" applyAlignment="1">
      <alignment horizontal="center" wrapText="1"/>
    </xf>
    <xf numFmtId="3" fontId="38" fillId="3" borderId="5" xfId="0" applyNumberFormat="1" applyFont="1" applyFill="1" applyBorder="1" applyAlignment="1">
      <alignment horizontal="right" vertical="center" wrapText="1"/>
    </xf>
    <xf numFmtId="0" fontId="23" fillId="0" borderId="0" xfId="0" applyFont="1" applyBorder="1" applyAlignment="1">
      <alignment wrapText="1"/>
    </xf>
    <xf numFmtId="0" fontId="29" fillId="0" borderId="0" xfId="0" applyFont="1" applyBorder="1" applyAlignment="1">
      <alignment vertical="center" wrapText="1"/>
    </xf>
    <xf numFmtId="3" fontId="23" fillId="0" borderId="10" xfId="0" applyNumberFormat="1" applyFont="1" applyFill="1" applyBorder="1" applyAlignment="1">
      <alignment horizontal="right" vertical="center" wrapText="1"/>
    </xf>
    <xf numFmtId="0" fontId="38" fillId="3" borderId="9" xfId="0" applyFont="1" applyFill="1" applyBorder="1" applyAlignment="1">
      <alignment wrapText="1"/>
    </xf>
    <xf numFmtId="0" fontId="38" fillId="3" borderId="9" xfId="0" applyFont="1" applyFill="1" applyBorder="1" applyAlignment="1">
      <alignment horizontal="center" wrapText="1"/>
    </xf>
    <xf numFmtId="3" fontId="38" fillId="3" borderId="0" xfId="0" applyNumberFormat="1" applyFont="1" applyFill="1" applyBorder="1" applyAlignment="1">
      <alignment horizontal="right" wrapText="1"/>
    </xf>
    <xf numFmtId="0" fontId="29" fillId="3" borderId="0" xfId="0" applyFont="1" applyFill="1" applyBorder="1" applyAlignment="1">
      <alignment vertical="center" wrapText="1"/>
    </xf>
    <xf numFmtId="0" fontId="20" fillId="3" borderId="8" xfId="0" applyFont="1" applyFill="1" applyBorder="1" applyAlignment="1">
      <alignment vertical="center" wrapText="1"/>
    </xf>
    <xf numFmtId="0" fontId="4" fillId="3" borderId="8" xfId="0" applyFont="1" applyFill="1" applyBorder="1" applyAlignment="1">
      <alignment vertical="center" wrapText="1"/>
    </xf>
    <xf numFmtId="0" fontId="39" fillId="3" borderId="8" xfId="0" applyFont="1" applyFill="1" applyBorder="1" applyAlignment="1">
      <alignment horizontal="center" vertical="center" wrapText="1"/>
    </xf>
    <xf numFmtId="0" fontId="0" fillId="3" borderId="0" xfId="0" applyFill="1" applyBorder="1" applyAlignment="1">
      <alignment vertical="center" wrapText="1"/>
    </xf>
    <xf numFmtId="0" fontId="39" fillId="3" borderId="8" xfId="0" applyFont="1" applyFill="1" applyBorder="1" applyAlignment="1">
      <alignment vertical="center" wrapText="1"/>
    </xf>
    <xf numFmtId="3" fontId="20" fillId="3" borderId="8" xfId="0" applyNumberFormat="1" applyFont="1" applyFill="1" applyBorder="1" applyAlignment="1">
      <alignment horizontal="right" vertical="center" wrapText="1"/>
    </xf>
    <xf numFmtId="3" fontId="39" fillId="3" borderId="8" xfId="0" applyNumberFormat="1" applyFont="1" applyFill="1" applyBorder="1" applyAlignment="1">
      <alignment horizontal="right" vertical="center" wrapText="1"/>
    </xf>
    <xf numFmtId="0" fontId="20" fillId="3" borderId="8" xfId="0" applyFont="1" applyFill="1" applyBorder="1" applyAlignment="1">
      <alignment wrapText="1"/>
    </xf>
    <xf numFmtId="0" fontId="0" fillId="3" borderId="0" xfId="0" applyFill="1" applyAlignment="1">
      <alignment vertical="center"/>
    </xf>
    <xf numFmtId="0" fontId="39" fillId="3" borderId="10" xfId="0" applyFont="1" applyFill="1" applyBorder="1" applyAlignment="1">
      <alignment vertical="center" wrapText="1"/>
    </xf>
    <xf numFmtId="0" fontId="39" fillId="3" borderId="10" xfId="0" applyFont="1" applyFill="1" applyBorder="1" applyAlignment="1">
      <alignment horizontal="center" vertical="center" wrapText="1"/>
    </xf>
    <xf numFmtId="0" fontId="20" fillId="3" borderId="10" xfId="0" applyFont="1" applyFill="1" applyBorder="1" applyAlignment="1">
      <alignment vertical="center" wrapText="1"/>
    </xf>
    <xf numFmtId="0" fontId="5" fillId="3" borderId="10" xfId="0" applyFont="1" applyFill="1" applyBorder="1" applyAlignment="1">
      <alignment vertical="center" wrapText="1"/>
    </xf>
    <xf numFmtId="3" fontId="20" fillId="3" borderId="10" xfId="0" applyNumberFormat="1" applyFont="1" applyFill="1" applyBorder="1" applyAlignment="1">
      <alignment horizontal="right" vertical="center" wrapText="1"/>
    </xf>
    <xf numFmtId="3" fontId="20" fillId="3" borderId="6" xfId="0" applyNumberFormat="1" applyFont="1" applyFill="1" applyBorder="1" applyAlignment="1">
      <alignment horizontal="right" vertical="center" wrapText="1"/>
    </xf>
    <xf numFmtId="0" fontId="20" fillId="3" borderId="6" xfId="0" applyFont="1" applyFill="1" applyBorder="1" applyAlignment="1">
      <alignment vertical="center" wrapText="1"/>
    </xf>
    <xf numFmtId="0" fontId="4" fillId="3" borderId="6" xfId="0" applyFont="1" applyFill="1" applyBorder="1" applyAlignment="1">
      <alignment vertical="center" wrapText="1"/>
    </xf>
    <xf numFmtId="0" fontId="20" fillId="3" borderId="6" xfId="0" applyFont="1" applyFill="1" applyBorder="1" applyAlignment="1">
      <alignment horizontal="center" vertical="center" wrapText="1"/>
    </xf>
    <xf numFmtId="3" fontId="23" fillId="3" borderId="4" xfId="0" applyNumberFormat="1" applyFont="1" applyFill="1" applyBorder="1" applyAlignment="1">
      <alignment horizontal="right" vertical="center" wrapText="1"/>
    </xf>
    <xf numFmtId="0" fontId="20" fillId="3" borderId="4" xfId="0" applyFont="1" applyFill="1" applyBorder="1" applyAlignment="1">
      <alignment vertical="center" wrapText="1"/>
    </xf>
    <xf numFmtId="0" fontId="4" fillId="3" borderId="4" xfId="0" applyFont="1" applyFill="1" applyBorder="1" applyAlignment="1">
      <alignment vertical="center" wrapText="1"/>
    </xf>
    <xf numFmtId="0" fontId="20" fillId="3" borderId="4" xfId="0" applyFont="1" applyFill="1" applyBorder="1" applyAlignment="1">
      <alignment horizontal="center" vertical="center" wrapText="1"/>
    </xf>
    <xf numFmtId="0" fontId="20" fillId="3" borderId="6" xfId="0" applyFont="1" applyFill="1" applyBorder="1" applyAlignment="1">
      <alignment wrapText="1"/>
    </xf>
    <xf numFmtId="3" fontId="20" fillId="3" borderId="4" xfId="0" applyNumberFormat="1" applyFont="1" applyFill="1" applyBorder="1" applyAlignment="1">
      <alignment horizontal="right" vertical="center" wrapText="1"/>
    </xf>
    <xf numFmtId="0" fontId="20" fillId="3" borderId="0" xfId="0" applyFont="1" applyFill="1" applyBorder="1" applyAlignment="1">
      <alignment horizontal="center" vertical="center" wrapText="1"/>
    </xf>
    <xf numFmtId="3" fontId="39" fillId="3" borderId="9" xfId="0" applyNumberFormat="1" applyFont="1" applyFill="1" applyBorder="1" applyAlignment="1">
      <alignment horizontal="right" vertical="center" wrapText="1"/>
    </xf>
    <xf numFmtId="0" fontId="20" fillId="3" borderId="9" xfId="0" applyFont="1" applyFill="1" applyBorder="1" applyAlignment="1">
      <alignment vertical="center" wrapText="1"/>
    </xf>
    <xf numFmtId="0" fontId="39" fillId="3" borderId="9" xfId="0" applyFont="1" applyFill="1" applyBorder="1" applyAlignment="1">
      <alignment horizontal="center" vertical="center" wrapText="1"/>
    </xf>
    <xf numFmtId="3" fontId="20" fillId="3" borderId="3" xfId="0" applyNumberFormat="1" applyFont="1" applyFill="1" applyBorder="1" applyAlignment="1">
      <alignment horizontal="right" vertical="center" wrapText="1"/>
    </xf>
    <xf numFmtId="0" fontId="20" fillId="3" borderId="3" xfId="0" applyFont="1" applyFill="1" applyBorder="1" applyAlignment="1">
      <alignment vertical="center" wrapText="1"/>
    </xf>
    <xf numFmtId="0" fontId="4" fillId="3" borderId="3" xfId="0" applyFont="1" applyFill="1" applyBorder="1" applyAlignment="1">
      <alignment vertical="center" wrapText="1"/>
    </xf>
    <xf numFmtId="0" fontId="20" fillId="3" borderId="3" xfId="0" applyFont="1" applyFill="1" applyBorder="1" applyAlignment="1">
      <alignment horizontal="center" vertical="center" wrapText="1"/>
    </xf>
    <xf numFmtId="0" fontId="49" fillId="0" borderId="0" xfId="0" applyFont="1" applyBorder="1" applyAlignment="1">
      <alignment vertical="center"/>
    </xf>
    <xf numFmtId="0" fontId="85" fillId="0" borderId="0" xfId="0" applyFont="1" applyAlignment="1">
      <alignment horizontal="left" vertical="center" wrapText="1"/>
    </xf>
    <xf numFmtId="164" fontId="39" fillId="3" borderId="10" xfId="0" applyNumberFormat="1" applyFont="1" applyFill="1" applyBorder="1" applyAlignment="1">
      <alignment horizontal="right" vertical="center" wrapText="1"/>
    </xf>
    <xf numFmtId="164" fontId="39" fillId="3" borderId="9" xfId="0" applyNumberFormat="1" applyFont="1" applyFill="1" applyBorder="1" applyAlignment="1">
      <alignment horizontal="right" vertical="center" wrapText="1"/>
    </xf>
    <xf numFmtId="164" fontId="20" fillId="3" borderId="8" xfId="0" applyNumberFormat="1" applyFont="1" applyFill="1" applyBorder="1" applyAlignment="1">
      <alignment horizontal="right" wrapText="1"/>
    </xf>
    <xf numFmtId="164" fontId="20" fillId="3" borderId="10" xfId="0" applyNumberFormat="1" applyFont="1" applyFill="1" applyBorder="1" applyAlignment="1">
      <alignment horizontal="right" wrapText="1"/>
    </xf>
    <xf numFmtId="164" fontId="39" fillId="3" borderId="8" xfId="0" applyNumberFormat="1" applyFont="1" applyFill="1" applyBorder="1" applyAlignment="1">
      <alignment horizontal="right" vertical="center" wrapText="1"/>
    </xf>
    <xf numFmtId="164" fontId="39" fillId="3" borderId="8" xfId="0" applyNumberFormat="1" applyFont="1" applyFill="1" applyBorder="1" applyAlignment="1">
      <alignment horizontal="right" wrapText="1"/>
    </xf>
    <xf numFmtId="164" fontId="20" fillId="3" borderId="0" xfId="0" applyNumberFormat="1" applyFont="1" applyFill="1" applyBorder="1" applyAlignment="1">
      <alignment horizontal="right" vertical="center" wrapText="1"/>
    </xf>
    <xf numFmtId="164" fontId="39" fillId="3" borderId="0" xfId="0" applyNumberFormat="1" applyFont="1" applyFill="1" applyBorder="1" applyAlignment="1">
      <alignment horizontal="right" vertical="center" wrapText="1"/>
    </xf>
    <xf numFmtId="0" fontId="43"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1" fillId="3" borderId="0" xfId="0" applyFont="1" applyFill="1" applyAlignment="1">
      <alignment horizontal="center" vertical="center" wrapText="1"/>
    </xf>
    <xf numFmtId="0" fontId="38" fillId="3" borderId="0" xfId="0" applyFont="1" applyFill="1" applyAlignment="1">
      <alignment horizontal="right" vertical="center" wrapText="1"/>
    </xf>
    <xf numFmtId="0" fontId="23" fillId="3" borderId="8" xfId="0" applyFont="1" applyFill="1" applyBorder="1" applyAlignment="1">
      <alignment horizontal="center" vertical="center" wrapText="1"/>
    </xf>
    <xf numFmtId="3" fontId="20" fillId="3" borderId="0" xfId="0" applyNumberFormat="1" applyFont="1" applyFill="1" applyBorder="1" applyAlignment="1">
      <alignment vertical="center" wrapText="1"/>
    </xf>
    <xf numFmtId="3" fontId="39" fillId="3" borderId="9" xfId="0" applyNumberFormat="1" applyFont="1" applyFill="1" applyBorder="1" applyAlignment="1">
      <alignment vertical="center" wrapText="1"/>
    </xf>
    <xf numFmtId="3" fontId="20" fillId="3" borderId="9" xfId="0" applyNumberFormat="1" applyFont="1" applyFill="1" applyBorder="1" applyAlignment="1">
      <alignment vertical="center" wrapText="1"/>
    </xf>
    <xf numFmtId="164" fontId="39" fillId="3" borderId="8" xfId="0" applyNumberFormat="1" applyFont="1" applyFill="1" applyBorder="1" applyAlignment="1">
      <alignment vertical="center" wrapText="1"/>
    </xf>
    <xf numFmtId="164" fontId="20" fillId="3" borderId="8" xfId="0" applyNumberFormat="1" applyFont="1" applyFill="1" applyBorder="1" applyAlignment="1">
      <alignment vertical="center" wrapText="1"/>
    </xf>
    <xf numFmtId="164" fontId="20" fillId="3" borderId="8" xfId="0" applyNumberFormat="1" applyFont="1" applyFill="1" applyBorder="1" applyAlignment="1">
      <alignment wrapText="1"/>
    </xf>
    <xf numFmtId="0" fontId="23" fillId="3" borderId="10" xfId="0" applyFont="1" applyFill="1" applyBorder="1" applyAlignment="1">
      <alignment vertical="center" wrapText="1"/>
    </xf>
    <xf numFmtId="0" fontId="23" fillId="3" borderId="10" xfId="0" applyFont="1" applyFill="1" applyBorder="1" applyAlignment="1">
      <alignment horizontal="center" vertical="center" wrapText="1"/>
    </xf>
    <xf numFmtId="3" fontId="20" fillId="3" borderId="9"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3" fontId="39" fillId="3" borderId="8" xfId="0" applyNumberFormat="1" applyFont="1" applyFill="1" applyBorder="1" applyAlignment="1">
      <alignment horizontal="right" wrapText="1"/>
    </xf>
    <xf numFmtId="0" fontId="0" fillId="3" borderId="0" xfId="0" applyFill="1" applyAlignment="1">
      <alignment horizontal="center" vertical="center"/>
    </xf>
    <xf numFmtId="3" fontId="0" fillId="3" borderId="0" xfId="0" applyNumberFormat="1" applyFill="1" applyAlignment="1">
      <alignment vertical="center"/>
    </xf>
    <xf numFmtId="0" fontId="54" fillId="3" borderId="0" xfId="0" applyFont="1" applyFill="1" applyAlignment="1">
      <alignment horizontal="left" vertical="center" wrapText="1"/>
    </xf>
    <xf numFmtId="0" fontId="86" fillId="3" borderId="0" xfId="0" applyFont="1" applyFill="1" applyAlignment="1">
      <alignment vertical="center"/>
    </xf>
    <xf numFmtId="0" fontId="39" fillId="3" borderId="0" xfId="0" applyFont="1" applyFill="1" applyAlignment="1">
      <alignment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8" fillId="3" borderId="0" xfId="0" applyFont="1" applyFill="1" applyBorder="1" applyAlignment="1">
      <alignment vertical="center" wrapText="1"/>
    </xf>
    <xf numFmtId="0" fontId="39" fillId="3" borderId="0" xfId="0" applyFont="1" applyFill="1" applyBorder="1" applyAlignment="1">
      <alignment vertical="center" wrapText="1"/>
    </xf>
    <xf numFmtId="164" fontId="5" fillId="3" borderId="10" xfId="0" applyNumberFormat="1" applyFont="1" applyFill="1" applyBorder="1" applyAlignment="1">
      <alignment horizontal="right" vertical="center" wrapText="1"/>
    </xf>
    <xf numFmtId="164" fontId="5" fillId="3" borderId="9" xfId="0" applyNumberFormat="1" applyFont="1" applyFill="1" applyBorder="1" applyAlignment="1">
      <alignment horizontal="right" vertical="center" wrapText="1"/>
    </xf>
    <xf numFmtId="164" fontId="4" fillId="3" borderId="8" xfId="0" applyNumberFormat="1" applyFont="1" applyFill="1" applyBorder="1" applyAlignment="1">
      <alignment horizontal="right" wrapText="1"/>
    </xf>
    <xf numFmtId="0" fontId="20" fillId="3" borderId="0" xfId="0" applyFont="1" applyFill="1" applyBorder="1" applyAlignment="1">
      <alignment vertical="center" wrapText="1"/>
    </xf>
    <xf numFmtId="164" fontId="4" fillId="3" borderId="10" xfId="0" applyNumberFormat="1" applyFont="1" applyFill="1" applyBorder="1" applyAlignment="1">
      <alignment horizontal="right" wrapText="1"/>
    </xf>
    <xf numFmtId="0" fontId="39" fillId="3" borderId="0" xfId="0" applyFont="1" applyFill="1" applyBorder="1" applyAlignment="1">
      <alignment wrapText="1"/>
    </xf>
    <xf numFmtId="0" fontId="39" fillId="3" borderId="8" xfId="0" applyFont="1" applyFill="1" applyBorder="1" applyAlignment="1">
      <alignment wrapText="1"/>
    </xf>
    <xf numFmtId="164" fontId="4" fillId="3" borderId="8" xfId="0" applyNumberFormat="1" applyFont="1" applyFill="1" applyBorder="1" applyAlignment="1">
      <alignment horizontal="right" vertical="center" wrapText="1"/>
    </xf>
    <xf numFmtId="0" fontId="20" fillId="3" borderId="0" xfId="0" applyFont="1" applyFill="1" applyBorder="1" applyAlignment="1">
      <alignment wrapText="1"/>
    </xf>
    <xf numFmtId="164" fontId="5" fillId="3" borderId="8" xfId="0" applyNumberFormat="1" applyFont="1" applyFill="1" applyBorder="1" applyAlignment="1">
      <alignment horizontal="right" wrapText="1"/>
    </xf>
    <xf numFmtId="164" fontId="4" fillId="3" borderId="0" xfId="0" applyNumberFormat="1" applyFont="1" applyFill="1" applyBorder="1" applyAlignment="1">
      <alignment horizontal="right" vertical="center" wrapText="1"/>
    </xf>
    <xf numFmtId="164" fontId="5" fillId="3" borderId="8" xfId="0" applyNumberFormat="1" applyFont="1" applyFill="1" applyBorder="1" applyAlignment="1">
      <alignment horizontal="right" vertical="center" wrapText="1"/>
    </xf>
    <xf numFmtId="0" fontId="71" fillId="3" borderId="9" xfId="0" applyFont="1" applyFill="1" applyBorder="1" applyAlignment="1">
      <alignment vertical="center" wrapText="1"/>
    </xf>
    <xf numFmtId="0" fontId="23" fillId="3" borderId="3" xfId="0" applyFont="1" applyFill="1" applyBorder="1" applyAlignment="1">
      <alignment vertical="center" wrapText="1"/>
    </xf>
    <xf numFmtId="3" fontId="23" fillId="3" borderId="3" xfId="0" applyNumberFormat="1" applyFont="1" applyFill="1" applyBorder="1" applyAlignment="1">
      <alignment horizontal="right" vertical="center" wrapText="1"/>
    </xf>
    <xf numFmtId="0" fontId="43" fillId="3" borderId="4" xfId="0" applyFont="1" applyFill="1" applyBorder="1" applyAlignment="1">
      <alignment horizontal="center"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center" vertical="center" wrapText="1"/>
    </xf>
    <xf numFmtId="0" fontId="70" fillId="3" borderId="8" xfId="0" applyFont="1" applyFill="1" applyBorder="1" applyAlignment="1">
      <alignment vertical="center" wrapText="1"/>
    </xf>
    <xf numFmtId="3" fontId="38" fillId="3" borderId="8" xfId="0" applyNumberFormat="1" applyFont="1" applyFill="1" applyBorder="1" applyAlignment="1">
      <alignment horizontal="right" wrapText="1"/>
    </xf>
    <xf numFmtId="18" fontId="38" fillId="3" borderId="8" xfId="0" quotePrefix="1" applyNumberFormat="1" applyFont="1" applyFill="1" applyBorder="1" applyAlignment="1">
      <alignment horizontal="center" vertical="center" wrapText="1"/>
    </xf>
    <xf numFmtId="3" fontId="62" fillId="3" borderId="8" xfId="0" applyNumberFormat="1" applyFont="1" applyFill="1" applyBorder="1" applyAlignment="1">
      <alignment horizontal="right" vertical="center" wrapText="1"/>
    </xf>
    <xf numFmtId="0" fontId="70" fillId="3" borderId="10" xfId="0" applyFont="1" applyFill="1" applyBorder="1" applyAlignment="1">
      <alignment vertical="center" wrapText="1"/>
    </xf>
    <xf numFmtId="0" fontId="70" fillId="3" borderId="10" xfId="0" applyFont="1" applyFill="1" applyBorder="1" applyAlignment="1">
      <alignment wrapText="1"/>
    </xf>
    <xf numFmtId="3" fontId="39" fillId="3" borderId="10" xfId="0" applyNumberFormat="1" applyFont="1" applyFill="1" applyBorder="1" applyAlignment="1">
      <alignment horizontal="right" vertical="center" wrapText="1"/>
    </xf>
    <xf numFmtId="0" fontId="47" fillId="3" borderId="6" xfId="0" applyFont="1" applyFill="1" applyBorder="1" applyAlignment="1">
      <alignment horizontal="center" vertical="center" wrapText="1"/>
    </xf>
    <xf numFmtId="0" fontId="70" fillId="3" borderId="6" xfId="0" applyFont="1" applyFill="1" applyBorder="1" applyAlignment="1">
      <alignment vertical="center" wrapText="1"/>
    </xf>
    <xf numFmtId="164" fontId="20" fillId="3" borderId="6" xfId="0" applyNumberFormat="1" applyFont="1" applyFill="1" applyBorder="1" applyAlignment="1">
      <alignment horizontal="right" vertical="center" wrapText="1"/>
    </xf>
    <xf numFmtId="3" fontId="62" fillId="3" borderId="10"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0" fontId="70" fillId="3" borderId="9" xfId="0" applyFont="1" applyFill="1" applyBorder="1" applyAlignment="1">
      <alignment vertical="center" wrapText="1"/>
    </xf>
    <xf numFmtId="3" fontId="38" fillId="3" borderId="9" xfId="0" applyNumberFormat="1" applyFont="1" applyFill="1" applyBorder="1" applyAlignment="1">
      <alignment horizontal="right" vertical="center" wrapText="1"/>
    </xf>
    <xf numFmtId="0" fontId="23" fillId="3" borderId="1" xfId="0" applyFont="1" applyFill="1" applyBorder="1" applyAlignment="1">
      <alignment vertical="center" wrapText="1"/>
    </xf>
    <xf numFmtId="3" fontId="5" fillId="3" borderId="8" xfId="0" applyNumberFormat="1" applyFont="1" applyFill="1" applyBorder="1" applyAlignment="1">
      <alignment horizontal="right" vertical="center" wrapText="1"/>
    </xf>
    <xf numFmtId="0" fontId="40" fillId="3" borderId="4" xfId="0" applyFont="1" applyFill="1" applyBorder="1" applyAlignment="1">
      <alignment horizontal="left" vertical="center"/>
    </xf>
    <xf numFmtId="0" fontId="75" fillId="3" borderId="1"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39" fillId="3" borderId="3" xfId="0" applyFont="1" applyFill="1" applyBorder="1" applyAlignment="1">
      <alignment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vertical="center" wrapText="1"/>
    </xf>
    <xf numFmtId="0" fontId="0" fillId="3" borderId="4" xfId="0" applyFill="1" applyBorder="1" applyAlignment="1">
      <alignment vertical="center"/>
    </xf>
    <xf numFmtId="0" fontId="75" fillId="3" borderId="1" xfId="0" applyFont="1" applyFill="1" applyBorder="1" applyAlignment="1">
      <alignment horizontal="right" vertical="center" wrapText="1"/>
    </xf>
    <xf numFmtId="0" fontId="47" fillId="3" borderId="0" xfId="0" applyFont="1" applyFill="1" applyBorder="1" applyAlignment="1">
      <alignment vertical="center" wrapText="1"/>
    </xf>
    <xf numFmtId="0" fontId="39" fillId="3" borderId="9" xfId="0" applyFont="1" applyFill="1" applyBorder="1" applyAlignment="1">
      <alignment horizontal="right" vertical="center" wrapText="1"/>
    </xf>
    <xf numFmtId="0" fontId="42" fillId="3" borderId="4" xfId="0" applyFont="1" applyFill="1" applyBorder="1" applyAlignment="1">
      <alignment horizontal="justify" vertical="center"/>
    </xf>
    <xf numFmtId="49" fontId="20" fillId="3" borderId="3" xfId="0" applyNumberFormat="1" applyFont="1" applyFill="1" applyBorder="1" applyAlignment="1">
      <alignment horizontal="right" vertical="center" wrapText="1"/>
    </xf>
    <xf numFmtId="0" fontId="67" fillId="3" borderId="0" xfId="0" applyFont="1" applyFill="1" applyBorder="1" applyAlignment="1">
      <alignment vertical="center" wrapText="1"/>
    </xf>
    <xf numFmtId="0" fontId="39" fillId="3" borderId="4" xfId="0" applyFont="1" applyFill="1" applyBorder="1" applyAlignment="1">
      <alignment horizontal="right" vertical="center" wrapText="1"/>
    </xf>
    <xf numFmtId="0" fontId="43" fillId="3" borderId="3" xfId="0" applyFont="1" applyFill="1" applyBorder="1" applyAlignment="1">
      <alignment vertical="center" wrapText="1"/>
    </xf>
    <xf numFmtId="0" fontId="41" fillId="3" borderId="4" xfId="0" applyFont="1" applyFill="1" applyBorder="1" applyAlignment="1">
      <alignment horizontal="justify" vertical="center"/>
    </xf>
    <xf numFmtId="0" fontId="43" fillId="3" borderId="0" xfId="0" applyFont="1" applyFill="1" applyBorder="1" applyAlignment="1">
      <alignment horizontal="right" vertical="center" wrapText="1"/>
    </xf>
    <xf numFmtId="0" fontId="20" fillId="3" borderId="3" xfId="0" applyFont="1" applyFill="1" applyBorder="1" applyAlignment="1">
      <alignment horizontal="right" vertical="center" wrapText="1"/>
    </xf>
    <xf numFmtId="0" fontId="23" fillId="3" borderId="3" xfId="0" applyFont="1" applyFill="1" applyBorder="1" applyAlignment="1">
      <alignment horizontal="right" vertical="center" wrapText="1"/>
    </xf>
    <xf numFmtId="49" fontId="20" fillId="3" borderId="0" xfId="0" applyNumberFormat="1" applyFont="1" applyFill="1" applyBorder="1" applyAlignment="1">
      <alignment horizontal="left" vertical="center" wrapText="1"/>
    </xf>
    <xf numFmtId="0" fontId="23" fillId="3" borderId="1" xfId="0" applyFont="1" applyFill="1" applyBorder="1" applyAlignment="1">
      <alignment horizontal="left" vertical="center" wrapText="1"/>
    </xf>
    <xf numFmtId="9" fontId="23" fillId="3" borderId="1" xfId="0" applyNumberFormat="1" applyFont="1" applyFill="1" applyBorder="1" applyAlignment="1">
      <alignment horizontal="right" vertical="center" wrapText="1"/>
    </xf>
    <xf numFmtId="0" fontId="38" fillId="3" borderId="8" xfId="0" quotePrefix="1" applyFont="1" applyFill="1" applyBorder="1" applyAlignment="1">
      <alignment vertical="center" wrapText="1"/>
    </xf>
    <xf numFmtId="0" fontId="39" fillId="3" borderId="8" xfId="0" quotePrefix="1" applyFont="1" applyFill="1" applyBorder="1" applyAlignment="1">
      <alignment vertical="center" wrapText="1"/>
    </xf>
    <xf numFmtId="0" fontId="74" fillId="0" borderId="0" xfId="0" applyFont="1" applyAlignment="1" applyProtection="1">
      <alignment vertical="center" wrapText="1"/>
    </xf>
    <xf numFmtId="3" fontId="78" fillId="3" borderId="0" xfId="0" applyNumberFormat="1" applyFont="1" applyFill="1" applyAlignment="1">
      <alignment vertical="center" wrapText="1"/>
    </xf>
    <xf numFmtId="3" fontId="38" fillId="3" borderId="0" xfId="0" applyNumberFormat="1" applyFont="1" applyFill="1" applyAlignment="1">
      <alignment horizontal="right" vertical="center" wrapText="1"/>
    </xf>
    <xf numFmtId="3" fontId="20" fillId="3" borderId="0" xfId="0" applyNumberFormat="1" applyFont="1" applyFill="1" applyAlignment="1">
      <alignment vertical="center" wrapText="1"/>
    </xf>
    <xf numFmtId="3" fontId="70" fillId="3" borderId="0" xfId="0" applyNumberFormat="1" applyFont="1" applyFill="1" applyAlignment="1">
      <alignment vertical="center" wrapText="1"/>
    </xf>
    <xf numFmtId="3" fontId="39" fillId="3" borderId="8" xfId="0" applyNumberFormat="1" applyFont="1" applyFill="1" applyBorder="1" applyAlignment="1">
      <alignment vertical="center" wrapText="1"/>
    </xf>
    <xf numFmtId="164" fontId="23" fillId="3" borderId="8" xfId="0" applyNumberFormat="1" applyFont="1" applyFill="1" applyBorder="1" applyAlignment="1">
      <alignment horizontal="right" vertical="center" wrapText="1"/>
    </xf>
    <xf numFmtId="3" fontId="23" fillId="3" borderId="8" xfId="0" applyNumberFormat="1" applyFont="1" applyFill="1" applyBorder="1" applyAlignment="1">
      <alignment vertical="center" wrapText="1"/>
    </xf>
    <xf numFmtId="3" fontId="59" fillId="3" borderId="0" xfId="0" applyNumberFormat="1" applyFont="1" applyFill="1" applyBorder="1" applyAlignment="1">
      <alignment vertical="center"/>
    </xf>
    <xf numFmtId="3" fontId="47" fillId="3"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xf>
    <xf numFmtId="3" fontId="38" fillId="3" borderId="0" xfId="0" applyNumberFormat="1" applyFont="1" applyFill="1" applyBorder="1" applyAlignment="1">
      <alignment vertical="center" wrapText="1"/>
    </xf>
    <xf numFmtId="164" fontId="38" fillId="3" borderId="0" xfId="0" applyNumberFormat="1" applyFont="1" applyFill="1" applyBorder="1" applyAlignment="1">
      <alignment horizontal="right" vertical="center" wrapText="1"/>
    </xf>
    <xf numFmtId="164" fontId="23" fillId="3" borderId="0" xfId="0" applyNumberFormat="1" applyFont="1" applyFill="1" applyBorder="1" applyAlignment="1">
      <alignment horizontal="right" vertical="center" wrapText="1"/>
    </xf>
    <xf numFmtId="3" fontId="38" fillId="3" borderId="5" xfId="0" applyNumberFormat="1" applyFont="1" applyFill="1" applyBorder="1" applyAlignment="1">
      <alignment vertical="center" wrapText="1"/>
    </xf>
    <xf numFmtId="164" fontId="38" fillId="3" borderId="5" xfId="0" applyNumberFormat="1" applyFont="1" applyFill="1" applyBorder="1" applyAlignment="1">
      <alignment horizontal="right" vertical="center" wrapText="1"/>
    </xf>
    <xf numFmtId="164" fontId="23" fillId="3" borderId="5" xfId="0" applyNumberFormat="1" applyFont="1" applyFill="1" applyBorder="1" applyAlignment="1">
      <alignment horizontal="right" vertical="center" wrapText="1"/>
    </xf>
    <xf numFmtId="3" fontId="71" fillId="3" borderId="0" xfId="0" applyNumberFormat="1" applyFont="1" applyFill="1" applyAlignment="1">
      <alignment vertical="center" wrapText="1"/>
    </xf>
    <xf numFmtId="164" fontId="23" fillId="3" borderId="9" xfId="0" applyNumberFormat="1" applyFont="1" applyFill="1" applyBorder="1" applyAlignment="1">
      <alignment horizontal="right" vertical="center" wrapText="1"/>
    </xf>
    <xf numFmtId="3" fontId="38" fillId="3" borderId="8" xfId="0" applyNumberFormat="1" applyFont="1" applyFill="1" applyBorder="1" applyAlignment="1">
      <alignment vertical="center" wrapText="1"/>
    </xf>
    <xf numFmtId="3" fontId="38" fillId="3" borderId="8" xfId="0" quotePrefix="1" applyNumberFormat="1" applyFont="1" applyFill="1" applyBorder="1" applyAlignment="1">
      <alignment horizontal="center" vertical="center" wrapText="1"/>
    </xf>
    <xf numFmtId="3" fontId="38" fillId="3" borderId="8" xfId="0" applyNumberFormat="1" applyFont="1" applyFill="1" applyBorder="1" applyAlignment="1">
      <alignment horizontal="center" vertical="center" wrapText="1"/>
    </xf>
    <xf numFmtId="3" fontId="20" fillId="3" borderId="5" xfId="0" applyNumberFormat="1" applyFont="1" applyFill="1" applyBorder="1" applyAlignment="1">
      <alignment vertical="center" wrapText="1"/>
    </xf>
    <xf numFmtId="3" fontId="39" fillId="3" borderId="8" xfId="0" applyNumberFormat="1" applyFont="1" applyFill="1" applyBorder="1" applyAlignment="1">
      <alignment horizontal="center" vertical="center" wrapText="1"/>
    </xf>
    <xf numFmtId="3" fontId="20" fillId="3" borderId="5" xfId="0" applyNumberFormat="1" applyFont="1" applyFill="1" applyBorder="1" applyAlignment="1">
      <alignment horizontal="right" vertical="center" wrapText="1"/>
    </xf>
    <xf numFmtId="3" fontId="29" fillId="3" borderId="0" xfId="0" applyNumberFormat="1" applyFont="1" applyFill="1" applyAlignment="1">
      <alignment vertical="center"/>
    </xf>
    <xf numFmtId="3" fontId="20" fillId="4" borderId="5" xfId="0" applyNumberFormat="1" applyFont="1" applyFill="1" applyBorder="1" applyAlignment="1">
      <alignment vertical="center" wrapText="1"/>
    </xf>
    <xf numFmtId="3" fontId="20" fillId="3" borderId="0" xfId="0" applyNumberFormat="1" applyFont="1" applyFill="1" applyBorder="1" applyAlignment="1">
      <alignment horizontal="center" vertical="center" wrapText="1"/>
    </xf>
    <xf numFmtId="3" fontId="20" fillId="3" borderId="0" xfId="0" applyNumberFormat="1" applyFont="1" applyFill="1" applyBorder="1" applyAlignment="1">
      <alignment wrapText="1"/>
    </xf>
    <xf numFmtId="3" fontId="20" fillId="3" borderId="0" xfId="0" applyNumberFormat="1" applyFont="1" applyFill="1" applyBorder="1" applyAlignment="1">
      <alignment horizontal="right" wrapText="1"/>
    </xf>
    <xf numFmtId="3" fontId="5" fillId="3" borderId="8" xfId="0" applyNumberFormat="1" applyFont="1" applyFill="1" applyBorder="1" applyAlignment="1">
      <alignment vertical="center" wrapText="1"/>
    </xf>
    <xf numFmtId="164" fontId="38" fillId="3" borderId="9" xfId="0" applyNumberFormat="1" applyFont="1" applyFill="1" applyBorder="1" applyAlignment="1">
      <alignment horizontal="right" wrapText="1"/>
    </xf>
    <xf numFmtId="3" fontId="39" fillId="3" borderId="9" xfId="0" applyNumberFormat="1" applyFont="1" applyFill="1" applyBorder="1" applyAlignment="1">
      <alignment wrapText="1"/>
    </xf>
    <xf numFmtId="3" fontId="39" fillId="3" borderId="8" xfId="0" applyNumberFormat="1" applyFont="1" applyFill="1" applyBorder="1" applyAlignment="1">
      <alignment wrapText="1"/>
    </xf>
    <xf numFmtId="3" fontId="39" fillId="3" borderId="10" xfId="0" applyNumberFormat="1" applyFont="1" applyFill="1" applyBorder="1" applyAlignment="1">
      <alignment vertical="center" wrapText="1"/>
    </xf>
    <xf numFmtId="3" fontId="20" fillId="3" borderId="1" xfId="0" applyNumberFormat="1" applyFont="1" applyFill="1" applyBorder="1" applyAlignment="1">
      <alignment vertical="center" wrapText="1"/>
    </xf>
    <xf numFmtId="3" fontId="39" fillId="0" borderId="9" xfId="0" applyNumberFormat="1" applyFont="1" applyBorder="1" applyAlignment="1">
      <alignment horizontal="right" vertical="center" wrapText="1"/>
    </xf>
    <xf numFmtId="3" fontId="39" fillId="0" borderId="5" xfId="0" applyNumberFormat="1" applyFont="1" applyBorder="1" applyAlignment="1">
      <alignment horizontal="right" vertical="center" wrapText="1"/>
    </xf>
    <xf numFmtId="3" fontId="39" fillId="3" borderId="5" xfId="0" applyNumberFormat="1" applyFont="1" applyFill="1" applyBorder="1" applyAlignment="1">
      <alignment horizontal="right" vertical="center" wrapText="1"/>
    </xf>
    <xf numFmtId="3" fontId="39" fillId="3" borderId="0" xfId="0" applyNumberFormat="1" applyFont="1" applyFill="1" applyBorder="1" applyAlignment="1">
      <alignment horizontal="left" vertical="center" wrapText="1"/>
    </xf>
    <xf numFmtId="3" fontId="5" fillId="3" borderId="0" xfId="0" applyNumberFormat="1" applyFont="1" applyFill="1" applyBorder="1" applyAlignment="1">
      <alignment horizontal="left" vertical="center" wrapText="1"/>
    </xf>
    <xf numFmtId="3" fontId="5" fillId="3" borderId="8" xfId="0" applyNumberFormat="1" applyFont="1" applyFill="1" applyBorder="1" applyAlignment="1">
      <alignment horizontal="left"/>
    </xf>
    <xf numFmtId="3" fontId="39" fillId="3" borderId="8" xfId="0" applyNumberFormat="1" applyFont="1" applyFill="1" applyBorder="1" applyAlignment="1">
      <alignment horizontal="left" vertical="center" wrapText="1"/>
    </xf>
    <xf numFmtId="3" fontId="39" fillId="3" borderId="8" xfId="0" applyNumberFormat="1" applyFont="1" applyFill="1" applyBorder="1" applyAlignment="1">
      <alignment horizontal="left" vertical="center"/>
    </xf>
    <xf numFmtId="3" fontId="5" fillId="3" borderId="8" xfId="0" applyNumberFormat="1" applyFont="1" applyFill="1" applyBorder="1" applyAlignment="1">
      <alignment horizontal="left" vertical="center"/>
    </xf>
    <xf numFmtId="3" fontId="48" fillId="3" borderId="0" xfId="0" applyNumberFormat="1" applyFont="1" applyFill="1" applyAlignment="1">
      <alignment vertical="center"/>
    </xf>
    <xf numFmtId="3" fontId="29" fillId="3" borderId="0" xfId="0" applyNumberFormat="1" applyFont="1" applyFill="1" applyBorder="1" applyAlignment="1">
      <alignment vertical="center"/>
    </xf>
    <xf numFmtId="3" fontId="39" fillId="3" borderId="0" xfId="0" applyNumberFormat="1" applyFont="1" applyFill="1" applyAlignment="1">
      <alignment horizontal="right" vertical="center" wrapText="1"/>
    </xf>
    <xf numFmtId="3" fontId="5" fillId="3" borderId="8" xfId="0" applyNumberFormat="1" applyFont="1" applyFill="1" applyBorder="1" applyAlignment="1">
      <alignment horizontal="left" vertical="center" wrapText="1"/>
    </xf>
    <xf numFmtId="3" fontId="38" fillId="3" borderId="0" xfId="0" applyNumberFormat="1" applyFont="1" applyFill="1" applyAlignment="1">
      <alignment horizontal="justify" vertical="center"/>
    </xf>
    <xf numFmtId="3" fontId="67" fillId="0" borderId="0" xfId="0" applyNumberFormat="1" applyFont="1" applyAlignment="1">
      <alignment horizontal="right" vertical="center"/>
    </xf>
    <xf numFmtId="3" fontId="29" fillId="3" borderId="0" xfId="0" applyNumberFormat="1" applyFont="1" applyFill="1"/>
    <xf numFmtId="3" fontId="23" fillId="3" borderId="0" xfId="0" applyNumberFormat="1" applyFont="1" applyFill="1" applyBorder="1" applyAlignment="1">
      <alignment vertical="center" wrapText="1"/>
    </xf>
    <xf numFmtId="3" fontId="33" fillId="3" borderId="0" xfId="0" applyNumberFormat="1" applyFont="1" applyFill="1" applyAlignment="1">
      <alignment horizontal="justify"/>
    </xf>
    <xf numFmtId="3" fontId="0" fillId="3" borderId="0" xfId="0" applyNumberFormat="1" applyFill="1"/>
    <xf numFmtId="3" fontId="0" fillId="3" borderId="0" xfId="0" applyNumberFormat="1" applyFill="1" applyAlignment="1"/>
    <xf numFmtId="3" fontId="30" fillId="3" borderId="0" xfId="0" applyNumberFormat="1" applyFont="1" applyFill="1"/>
    <xf numFmtId="3" fontId="30" fillId="3" borderId="0" xfId="0" applyNumberFormat="1" applyFont="1" applyFill="1" applyAlignment="1"/>
    <xf numFmtId="3" fontId="34" fillId="3" borderId="1" xfId="0" applyNumberFormat="1" applyFont="1" applyFill="1" applyBorder="1" applyAlignment="1">
      <alignment horizontal="center" wrapText="1"/>
    </xf>
    <xf numFmtId="164" fontId="23" fillId="3" borderId="6" xfId="0" applyNumberFormat="1" applyFont="1" applyFill="1" applyBorder="1" applyAlignment="1">
      <alignment horizontal="right" vertical="center" wrapText="1"/>
    </xf>
    <xf numFmtId="3" fontId="35" fillId="3" borderId="0" xfId="0" applyNumberFormat="1" applyFont="1" applyFill="1" applyAlignment="1">
      <alignment horizontal="left"/>
    </xf>
    <xf numFmtId="3" fontId="27" fillId="0" borderId="4" xfId="0" applyNumberFormat="1" applyFont="1" applyBorder="1" applyAlignment="1">
      <alignment horizontal="justify"/>
    </xf>
    <xf numFmtId="3" fontId="27" fillId="0" borderId="4" xfId="0" applyNumberFormat="1" applyFont="1" applyBorder="1" applyAlignment="1">
      <alignment horizontal="justify" vertical="center"/>
    </xf>
    <xf numFmtId="0" fontId="43" fillId="3" borderId="1" xfId="0" applyFont="1" applyFill="1" applyBorder="1" applyAlignment="1">
      <alignment horizontal="right" vertical="center" wrapText="1"/>
    </xf>
    <xf numFmtId="164" fontId="45" fillId="3" borderId="0" xfId="0" applyNumberFormat="1" applyFont="1" applyFill="1" applyBorder="1" applyAlignment="1">
      <alignment horizontal="right" vertical="center" wrapText="1"/>
    </xf>
    <xf numFmtId="3" fontId="58" fillId="3" borderId="0" xfId="0" applyNumberFormat="1" applyFont="1" applyFill="1" applyAlignment="1">
      <alignment horizontal="justify" vertical="center"/>
    </xf>
    <xf numFmtId="3" fontId="30" fillId="3" borderId="0" xfId="0" applyNumberFormat="1" applyFont="1" applyFill="1" applyAlignment="1">
      <alignment vertical="center"/>
    </xf>
    <xf numFmtId="1" fontId="78" fillId="3" borderId="3" xfId="0" applyNumberFormat="1" applyFont="1" applyFill="1" applyBorder="1" applyAlignment="1">
      <alignment horizontal="right" vertical="center" wrapText="1"/>
    </xf>
    <xf numFmtId="3" fontId="58" fillId="3" borderId="0" xfId="0" applyNumberFormat="1" applyFont="1" applyFill="1" applyBorder="1" applyAlignment="1">
      <alignment horizontal="right" vertical="center" wrapText="1"/>
    </xf>
    <xf numFmtId="3" fontId="58" fillId="3" borderId="0" xfId="0" applyNumberFormat="1" applyFont="1" applyFill="1" applyBorder="1" applyAlignment="1">
      <alignment horizontal="justify" vertical="center"/>
    </xf>
    <xf numFmtId="3" fontId="59" fillId="3" borderId="0" xfId="0" applyNumberFormat="1" applyFont="1" applyFill="1" applyAlignment="1">
      <alignment vertical="center" wrapText="1"/>
    </xf>
    <xf numFmtId="0" fontId="4" fillId="3" borderId="1" xfId="0" applyFont="1" applyFill="1" applyBorder="1" applyAlignment="1">
      <alignment vertical="center" wrapText="1"/>
    </xf>
    <xf numFmtId="0" fontId="5" fillId="3" borderId="0" xfId="0" applyFont="1" applyFill="1" applyBorder="1" applyAlignment="1">
      <alignment vertical="center" wrapText="1"/>
    </xf>
    <xf numFmtId="0" fontId="38" fillId="3" borderId="0" xfId="0" applyFont="1" applyFill="1" applyAlignment="1">
      <alignment vertical="center" wrapText="1"/>
    </xf>
    <xf numFmtId="0" fontId="5" fillId="3" borderId="0" xfId="0" applyFont="1" applyFill="1" applyAlignment="1">
      <alignment vertical="center" wrapText="1"/>
    </xf>
    <xf numFmtId="0" fontId="69" fillId="3" borderId="0" xfId="0" applyFont="1" applyFill="1" applyAlignment="1">
      <alignment horizontal="justify" vertical="center"/>
    </xf>
    <xf numFmtId="0" fontId="0" fillId="3" borderId="0" xfId="0" applyFill="1"/>
    <xf numFmtId="0" fontId="26" fillId="3" borderId="0" xfId="0" applyFont="1" applyFill="1" applyAlignment="1">
      <alignment horizontal="justify" vertical="center"/>
    </xf>
    <xf numFmtId="0" fontId="26" fillId="3" borderId="0" xfId="0" applyFont="1" applyFill="1" applyAlignment="1">
      <alignment horizontal="justify"/>
    </xf>
    <xf numFmtId="0" fontId="67" fillId="3" borderId="0" xfId="0" applyFont="1" applyFill="1" applyAlignment="1">
      <alignment horizontal="justify" vertical="center"/>
    </xf>
    <xf numFmtId="0" fontId="67" fillId="3" borderId="0" xfId="0" applyFont="1" applyFill="1" applyAlignment="1">
      <alignment horizontal="justify" vertical="center" wrapText="1"/>
    </xf>
    <xf numFmtId="0" fontId="5" fillId="3" borderId="8" xfId="0" applyFont="1" applyFill="1" applyBorder="1" applyAlignment="1">
      <alignment vertical="center" wrapText="1"/>
    </xf>
    <xf numFmtId="0" fontId="4" fillId="3" borderId="9" xfId="0" applyFont="1" applyFill="1" applyBorder="1" applyAlignment="1">
      <alignment vertical="center" wrapText="1"/>
    </xf>
    <xf numFmtId="0" fontId="5" fillId="3" borderId="9" xfId="0" applyFont="1" applyFill="1" applyBorder="1" applyAlignment="1">
      <alignment vertical="center" wrapText="1"/>
    </xf>
    <xf numFmtId="3" fontId="58" fillId="3" borderId="1" xfId="0" applyNumberFormat="1" applyFont="1" applyFill="1" applyBorder="1" applyAlignment="1">
      <alignment horizontal="right" vertical="center" wrapText="1"/>
    </xf>
    <xf numFmtId="3" fontId="39" fillId="3" borderId="4" xfId="0" applyNumberFormat="1" applyFont="1" applyFill="1" applyBorder="1" applyAlignment="1">
      <alignment horizontal="right" vertical="center" wrapText="1"/>
    </xf>
    <xf numFmtId="3" fontId="32" fillId="0" borderId="4" xfId="0" applyNumberFormat="1" applyFont="1" applyBorder="1" applyAlignment="1">
      <alignment vertical="center"/>
    </xf>
    <xf numFmtId="3" fontId="36" fillId="3" borderId="0" xfId="0" applyNumberFormat="1" applyFont="1" applyFill="1" applyBorder="1" applyAlignment="1">
      <alignment horizontal="left" vertical="center" wrapText="1"/>
    </xf>
    <xf numFmtId="3" fontId="19" fillId="3" borderId="0" xfId="0" applyNumberFormat="1" applyFont="1" applyFill="1" applyAlignment="1">
      <alignment vertical="center"/>
    </xf>
    <xf numFmtId="0" fontId="26" fillId="3" borderId="4" xfId="0" applyFont="1" applyFill="1" applyBorder="1" applyAlignment="1">
      <alignment horizontal="justify" vertical="center"/>
    </xf>
    <xf numFmtId="0" fontId="26" fillId="3" borderId="4" xfId="0" applyFont="1" applyFill="1" applyBorder="1" applyAlignment="1">
      <alignment horizontal="justify"/>
    </xf>
    <xf numFmtId="3" fontId="58" fillId="3" borderId="4" xfId="0" applyNumberFormat="1" applyFont="1" applyFill="1" applyBorder="1" applyAlignment="1">
      <alignment horizontal="right" vertical="center" wrapText="1"/>
    </xf>
    <xf numFmtId="0" fontId="9" fillId="3" borderId="0" xfId="0" applyFont="1" applyFill="1" applyAlignment="1">
      <alignment horizontal="justify" vertical="center"/>
    </xf>
    <xf numFmtId="0" fontId="9" fillId="3" borderId="0" xfId="0" applyFont="1" applyFill="1" applyAlignment="1">
      <alignment horizontal="justify"/>
    </xf>
    <xf numFmtId="3" fontId="78" fillId="0" borderId="0" xfId="0" applyNumberFormat="1" applyFont="1" applyAlignment="1">
      <alignment vertical="center"/>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0" xfId="0" applyFont="1" applyFill="1" applyBorder="1" applyAlignment="1">
      <alignment vertical="center" wrapText="1"/>
    </xf>
    <xf numFmtId="3" fontId="23" fillId="3" borderId="0" xfId="0" applyNumberFormat="1" applyFont="1" applyFill="1" applyBorder="1" applyAlignment="1">
      <alignment horizontal="right" vertical="center" wrapText="1"/>
    </xf>
    <xf numFmtId="0" fontId="30" fillId="0" borderId="0" xfId="0" applyFont="1" applyAlignment="1">
      <alignment vertical="top" wrapText="1"/>
    </xf>
    <xf numFmtId="9" fontId="39" fillId="0" borderId="10" xfId="0" applyNumberFormat="1" applyFont="1" applyBorder="1" applyAlignment="1">
      <alignment horizontal="right" vertical="center" wrapText="1"/>
    </xf>
    <xf numFmtId="0" fontId="29" fillId="3" borderId="0" xfId="0" applyFont="1" applyFill="1" applyAlignment="1">
      <alignment vertical="center"/>
    </xf>
    <xf numFmtId="0" fontId="39" fillId="3" borderId="0" xfId="0" applyFont="1" applyFill="1" applyAlignment="1">
      <alignment horizontal="justify" vertical="center"/>
    </xf>
    <xf numFmtId="0" fontId="27" fillId="3" borderId="0" xfId="0" applyFont="1" applyFill="1" applyAlignment="1">
      <alignment horizontal="justify" vertical="center"/>
    </xf>
    <xf numFmtId="0" fontId="74" fillId="3" borderId="0" xfId="0" applyFont="1" applyFill="1" applyAlignment="1"/>
    <xf numFmtId="0" fontId="27" fillId="3" borderId="4" xfId="0" applyFont="1" applyFill="1" applyBorder="1" applyAlignment="1">
      <alignment horizontal="justify"/>
    </xf>
    <xf numFmtId="0" fontId="27" fillId="3" borderId="4" xfId="0" applyFont="1" applyFill="1" applyBorder="1" applyAlignment="1">
      <alignment horizontal="justify" vertical="center"/>
    </xf>
    <xf numFmtId="0" fontId="50" fillId="0" borderId="4" xfId="0" applyFont="1" applyBorder="1" applyAlignment="1">
      <alignment vertical="center"/>
    </xf>
    <xf numFmtId="0" fontId="46" fillId="3" borderId="0" xfId="0" applyFont="1" applyFill="1" applyAlignment="1">
      <alignment vertical="center"/>
    </xf>
    <xf numFmtId="0" fontId="50" fillId="3" borderId="0" xfId="0" applyFont="1" applyFill="1" applyAlignment="1">
      <alignment vertical="center"/>
    </xf>
    <xf numFmtId="0" fontId="31" fillId="3" borderId="0" xfId="0" applyFont="1" applyFill="1" applyAlignment="1">
      <alignment vertical="center"/>
    </xf>
    <xf numFmtId="0" fontId="54" fillId="3" borderId="0" xfId="0" applyFont="1" applyFill="1" applyAlignment="1">
      <alignment horizontal="justify" vertical="center"/>
    </xf>
    <xf numFmtId="0" fontId="8" fillId="3" borderId="0" xfId="0" applyFont="1" applyFill="1" applyAlignment="1" applyProtection="1">
      <alignment vertical="center"/>
    </xf>
    <xf numFmtId="0" fontId="5" fillId="3" borderId="0" xfId="0" applyFont="1" applyFill="1" applyBorder="1" applyAlignment="1">
      <alignment horizontal="right" vertical="center" wrapText="1"/>
    </xf>
    <xf numFmtId="0" fontId="5" fillId="3" borderId="0" xfId="0" applyFont="1" applyFill="1" applyAlignment="1">
      <alignment horizontal="left" vertical="center" wrapText="1"/>
    </xf>
    <xf numFmtId="0" fontId="28" fillId="3" borderId="0" xfId="0" applyFont="1" applyFill="1" applyAlignment="1">
      <alignment horizontal="left" vertical="center"/>
    </xf>
    <xf numFmtId="0" fontId="27" fillId="3" borderId="0" xfId="0" applyFont="1" applyFill="1" applyAlignment="1">
      <alignment vertical="center" wrapText="1"/>
    </xf>
    <xf numFmtId="0" fontId="39" fillId="3" borderId="8" xfId="0" applyFont="1" applyFill="1" applyBorder="1" applyAlignment="1">
      <alignment horizontal="left" vertical="center" wrapText="1"/>
    </xf>
    <xf numFmtId="0" fontId="27" fillId="3" borderId="0" xfId="0" applyFont="1" applyFill="1" applyAlignment="1">
      <alignment vertical="center"/>
    </xf>
    <xf numFmtId="0" fontId="64" fillId="3" borderId="0" xfId="0" applyFont="1" applyFill="1" applyAlignment="1">
      <alignment horizontal="left" vertical="center"/>
    </xf>
    <xf numFmtId="0" fontId="23" fillId="3" borderId="0" xfId="0" applyFont="1" applyFill="1" applyAlignment="1">
      <alignment vertical="center" wrapText="1"/>
    </xf>
    <xf numFmtId="0" fontId="39" fillId="3" borderId="0" xfId="0" applyFont="1" applyFill="1" applyAlignment="1">
      <alignment horizontal="left" vertical="center"/>
    </xf>
    <xf numFmtId="0" fontId="30" fillId="3" borderId="0" xfId="0" applyFont="1" applyFill="1" applyAlignment="1">
      <alignment vertical="center"/>
    </xf>
    <xf numFmtId="0" fontId="39" fillId="3" borderId="8" xfId="0" applyFont="1" applyFill="1" applyBorder="1" applyAlignment="1">
      <alignment horizontal="justify" vertical="center" wrapText="1"/>
    </xf>
    <xf numFmtId="0" fontId="65" fillId="3" borderId="0" xfId="0" applyFont="1" applyFill="1" applyAlignment="1">
      <alignment horizontal="left" vertical="center"/>
    </xf>
    <xf numFmtId="0" fontId="50" fillId="3" borderId="0" xfId="0" applyFont="1" applyFill="1" applyAlignment="1">
      <alignment horizontal="left" vertical="center"/>
    </xf>
    <xf numFmtId="0" fontId="21" fillId="3" borderId="0" xfId="0" applyFont="1" applyFill="1" applyAlignment="1">
      <alignment horizontal="left" vertical="center"/>
    </xf>
    <xf numFmtId="0" fontId="19" fillId="3" borderId="0" xfId="0" applyFont="1" applyFill="1" applyAlignment="1">
      <alignment vertical="center"/>
    </xf>
    <xf numFmtId="0" fontId="20" fillId="3" borderId="5" xfId="0" applyFont="1" applyFill="1" applyBorder="1" applyAlignment="1">
      <alignment vertical="center" wrapText="1"/>
    </xf>
    <xf numFmtId="0" fontId="39" fillId="3" borderId="5" xfId="0" applyFont="1" applyFill="1" applyBorder="1" applyAlignment="1">
      <alignment vertical="center" wrapText="1"/>
    </xf>
    <xf numFmtId="0" fontId="50" fillId="3" borderId="0" xfId="0" applyFont="1" applyFill="1" applyAlignment="1">
      <alignment vertical="center" wrapText="1"/>
    </xf>
    <xf numFmtId="0" fontId="28" fillId="3" borderId="0" xfId="0" applyFont="1" applyFill="1" applyAlignment="1">
      <alignment vertical="center"/>
    </xf>
    <xf numFmtId="0" fontId="58" fillId="3" borderId="0" xfId="0" applyFont="1" applyFill="1" applyAlignment="1">
      <alignment horizontal="justify" vertical="center"/>
    </xf>
    <xf numFmtId="0" fontId="23" fillId="3" borderId="1" xfId="0" applyFont="1" applyFill="1" applyBorder="1" applyAlignment="1">
      <alignment horizontal="right" vertical="center" wrapText="1"/>
    </xf>
    <xf numFmtId="0" fontId="20" fillId="3" borderId="1" xfId="0" applyFont="1" applyFill="1" applyBorder="1" applyAlignment="1">
      <alignment horizontal="right" vertical="center" wrapText="1"/>
    </xf>
    <xf numFmtId="0" fontId="39" fillId="3" borderId="0" xfId="0" applyFont="1" applyFill="1" applyBorder="1" applyAlignment="1">
      <alignment horizontal="center" vertical="center" wrapText="1"/>
    </xf>
    <xf numFmtId="0" fontId="39" fillId="3" borderId="9" xfId="0" applyFont="1" applyFill="1" applyBorder="1" applyAlignment="1">
      <alignment horizontal="center" wrapText="1"/>
    </xf>
    <xf numFmtId="3" fontId="38" fillId="3" borderId="9" xfId="0" applyNumberFormat="1" applyFont="1" applyFill="1" applyBorder="1" applyAlignment="1">
      <alignment horizontal="right" wrapText="1"/>
    </xf>
    <xf numFmtId="164" fontId="23" fillId="3" borderId="9" xfId="0" applyNumberFormat="1" applyFont="1" applyFill="1" applyBorder="1" applyAlignment="1">
      <alignment horizontal="right" wrapText="1"/>
    </xf>
    <xf numFmtId="0" fontId="39" fillId="3" borderId="8" xfId="0" applyFont="1" applyFill="1" applyBorder="1" applyAlignment="1">
      <alignment horizontal="center" wrapText="1"/>
    </xf>
    <xf numFmtId="0" fontId="38" fillId="3" borderId="0" xfId="0" applyFont="1" applyFill="1" applyAlignment="1">
      <alignment horizontal="left" vertical="center"/>
    </xf>
    <xf numFmtId="0" fontId="80" fillId="3" borderId="0" xfId="0" applyFont="1" applyFill="1" applyAlignment="1">
      <alignment vertical="center" wrapText="1"/>
    </xf>
    <xf numFmtId="0" fontId="22" fillId="3" borderId="0" xfId="0" applyFont="1" applyFill="1" applyAlignment="1">
      <alignment horizontal="justify" vertical="center"/>
    </xf>
    <xf numFmtId="0" fontId="25" fillId="3" borderId="0" xfId="0" applyFont="1" applyFill="1" applyAlignment="1">
      <alignment vertical="center"/>
    </xf>
    <xf numFmtId="0" fontId="10" fillId="3" borderId="0" xfId="0" applyFont="1" applyFill="1" applyAlignment="1">
      <alignment horizontal="justify"/>
    </xf>
    <xf numFmtId="0" fontId="59" fillId="3" borderId="0" xfId="0" applyFont="1" applyFill="1" applyAlignment="1">
      <alignment horizontal="left" vertical="center"/>
    </xf>
    <xf numFmtId="0" fontId="20" fillId="3" borderId="0" xfId="0" applyFont="1" applyFill="1" applyAlignment="1">
      <alignment vertical="center" wrapText="1"/>
    </xf>
    <xf numFmtId="0" fontId="20" fillId="3" borderId="0" xfId="0" applyFont="1" applyFill="1" applyAlignment="1">
      <alignment horizontal="right" vertical="center" wrapText="1"/>
    </xf>
    <xf numFmtId="0" fontId="60" fillId="3" borderId="0" xfId="0" applyFont="1" applyFill="1" applyAlignment="1">
      <alignment horizontal="justify" vertical="center"/>
    </xf>
    <xf numFmtId="0" fontId="9" fillId="3" borderId="0" xfId="0" applyFont="1" applyFill="1" applyAlignment="1">
      <alignment horizontal="left" vertical="center" wrapText="1"/>
    </xf>
    <xf numFmtId="0" fontId="42" fillId="3" borderId="0" xfId="0" applyFont="1" applyFill="1" applyAlignment="1">
      <alignment horizontal="right" vertical="center"/>
    </xf>
    <xf numFmtId="0" fontId="9" fillId="3" borderId="0" xfId="0" applyFont="1" applyFill="1" applyAlignment="1">
      <alignment horizontal="left" wrapText="1"/>
    </xf>
    <xf numFmtId="0" fontId="22" fillId="3" borderId="0" xfId="0" applyFont="1" applyFill="1" applyAlignment="1">
      <alignment vertical="center" wrapText="1"/>
    </xf>
    <xf numFmtId="0" fontId="22" fillId="3" borderId="0" xfId="0" applyFont="1" applyFill="1" applyAlignment="1">
      <alignment vertical="center"/>
    </xf>
    <xf numFmtId="0" fontId="20" fillId="3" borderId="4" xfId="0" applyFont="1" applyFill="1" applyBorder="1" applyAlignment="1">
      <alignment horizontal="right" vertical="center" wrapText="1"/>
    </xf>
    <xf numFmtId="0" fontId="62" fillId="3" borderId="0" xfId="0" applyFont="1" applyFill="1" applyAlignment="1">
      <alignment vertical="center" wrapText="1"/>
    </xf>
    <xf numFmtId="0" fontId="62" fillId="3" borderId="0" xfId="0" applyFont="1" applyFill="1" applyAlignment="1">
      <alignment horizontal="center" vertical="center" wrapText="1"/>
    </xf>
    <xf numFmtId="0" fontId="42" fillId="3" borderId="0" xfId="0" applyFont="1" applyFill="1" applyAlignment="1">
      <alignment vertical="center"/>
    </xf>
    <xf numFmtId="0" fontId="42" fillId="3" borderId="0" xfId="0" applyFont="1" applyFill="1" applyAlignment="1">
      <alignment horizontal="left" vertical="center"/>
    </xf>
    <xf numFmtId="0" fontId="47" fillId="3" borderId="0" xfId="0" applyFont="1" applyFill="1" applyBorder="1" applyAlignment="1">
      <alignment horizontal="left" vertical="center" wrapText="1"/>
    </xf>
    <xf numFmtId="0" fontId="63" fillId="3" borderId="0" xfId="0" applyFont="1" applyFill="1" applyAlignment="1">
      <alignment horizontal="justify" vertical="center"/>
    </xf>
    <xf numFmtId="0" fontId="9" fillId="3" borderId="0" xfId="0" applyFont="1" applyFill="1" applyAlignment="1">
      <alignment vertical="center" wrapText="1"/>
    </xf>
    <xf numFmtId="49" fontId="39" fillId="3" borderId="8" xfId="0" applyNumberFormat="1"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8" xfId="0" applyFont="1" applyFill="1" applyBorder="1" applyAlignment="1">
      <alignment horizontal="justify" vertical="center" wrapText="1"/>
    </xf>
    <xf numFmtId="0" fontId="23" fillId="3" borderId="4" xfId="0" applyFont="1" applyFill="1" applyBorder="1" applyAlignment="1">
      <alignment horizontal="right" vertical="center" wrapText="1"/>
    </xf>
    <xf numFmtId="0" fontId="28" fillId="3" borderId="4" xfId="0" applyFont="1" applyFill="1" applyBorder="1" applyAlignment="1">
      <alignment vertical="center"/>
    </xf>
    <xf numFmtId="0" fontId="37" fillId="3" borderId="0" xfId="0" applyFont="1" applyFill="1" applyBorder="1" applyAlignment="1">
      <alignment horizontal="right" vertical="center" wrapText="1"/>
    </xf>
    <xf numFmtId="0" fontId="38" fillId="3" borderId="0" xfId="0" applyFont="1" applyFill="1" applyAlignment="1">
      <alignment horizontal="justify" vertical="center"/>
    </xf>
    <xf numFmtId="0" fontId="59" fillId="3" borderId="0" xfId="0" applyFont="1" applyFill="1" applyAlignment="1">
      <alignment vertical="center"/>
    </xf>
    <xf numFmtId="0" fontId="59" fillId="3" borderId="0" xfId="0" applyFont="1" applyFill="1" applyAlignment="1">
      <alignment horizontal="justify" vertical="center"/>
    </xf>
    <xf numFmtId="0" fontId="22" fillId="3" borderId="3" xfId="0" applyFont="1" applyFill="1" applyBorder="1" applyAlignment="1">
      <alignment vertical="center"/>
    </xf>
    <xf numFmtId="0" fontId="22" fillId="3" borderId="4" xfId="0" applyFont="1" applyFill="1" applyBorder="1" applyAlignment="1">
      <alignment vertical="center" wrapText="1"/>
    </xf>
    <xf numFmtId="0" fontId="39" fillId="3" borderId="9" xfId="0" applyFont="1" applyFill="1" applyBorder="1" applyAlignment="1">
      <alignment wrapText="1"/>
    </xf>
    <xf numFmtId="0" fontId="22" fillId="3" borderId="4" xfId="0" applyFont="1" applyFill="1" applyBorder="1" applyAlignment="1">
      <alignment vertical="center"/>
    </xf>
    <xf numFmtId="0" fontId="9" fillId="3" borderId="4" xfId="0" applyFont="1" applyFill="1" applyBorder="1" applyAlignment="1">
      <alignment vertical="center" wrapText="1"/>
    </xf>
    <xf numFmtId="0" fontId="9" fillId="3" borderId="4" xfId="0" applyFont="1" applyFill="1" applyBorder="1" applyAlignment="1">
      <alignment horizontal="justify" vertical="center"/>
    </xf>
    <xf numFmtId="0" fontId="72" fillId="3" borderId="0" xfId="0" applyFont="1" applyFill="1" applyAlignment="1"/>
    <xf numFmtId="49" fontId="72" fillId="3" borderId="0" xfId="0" applyNumberFormat="1" applyFont="1" applyFill="1" applyAlignment="1"/>
    <xf numFmtId="49" fontId="50" fillId="3" borderId="0" xfId="0" applyNumberFormat="1" applyFont="1" applyFill="1" applyAlignment="1">
      <alignment vertical="center"/>
    </xf>
    <xf numFmtId="49" fontId="26" fillId="3" borderId="0" xfId="0" applyNumberFormat="1" applyFont="1" applyFill="1" applyAlignment="1">
      <alignment vertical="center" wrapText="1"/>
    </xf>
    <xf numFmtId="49" fontId="26" fillId="3" borderId="0" xfId="0" applyNumberFormat="1" applyFont="1" applyFill="1" applyAlignment="1">
      <alignment horizontal="justify" vertical="center"/>
    </xf>
    <xf numFmtId="0" fontId="26" fillId="3" borderId="0" xfId="0" applyFont="1" applyFill="1" applyAlignment="1">
      <alignment vertical="center"/>
    </xf>
    <xf numFmtId="49" fontId="38" fillId="3" borderId="0" xfId="0" applyNumberFormat="1" applyFont="1" applyFill="1" applyBorder="1" applyAlignment="1">
      <alignment horizontal="justify" vertical="center" wrapText="1"/>
    </xf>
    <xf numFmtId="0" fontId="38" fillId="3" borderId="0" xfId="0" applyFont="1" applyFill="1" applyBorder="1" applyAlignment="1">
      <alignment horizontal="justify" vertical="center" wrapText="1"/>
    </xf>
    <xf numFmtId="49" fontId="23" fillId="3" borderId="0" xfId="0" applyNumberFormat="1" applyFont="1" applyFill="1" applyBorder="1" applyAlignment="1">
      <alignment vertical="center" wrapText="1"/>
    </xf>
    <xf numFmtId="0" fontId="38" fillId="3" borderId="9" xfId="0" applyFont="1" applyFill="1" applyBorder="1" applyAlignment="1">
      <alignment horizontal="right" vertical="center" wrapText="1"/>
    </xf>
    <xf numFmtId="49" fontId="72" fillId="3" borderId="0" xfId="0" applyNumberFormat="1" applyFont="1" applyFill="1" applyBorder="1" applyAlignment="1"/>
    <xf numFmtId="49" fontId="26" fillId="3" borderId="0" xfId="0" applyNumberFormat="1" applyFont="1" applyFill="1" applyAlignment="1">
      <alignment wrapText="1"/>
    </xf>
    <xf numFmtId="49" fontId="26" fillId="3" borderId="0" xfId="0" applyNumberFormat="1" applyFont="1" applyFill="1" applyAlignment="1">
      <alignment horizontal="justify"/>
    </xf>
    <xf numFmtId="0" fontId="72" fillId="3" borderId="0" xfId="0" applyFont="1" applyFill="1" applyBorder="1" applyAlignment="1"/>
    <xf numFmtId="49" fontId="23" fillId="3" borderId="0" xfId="0" applyNumberFormat="1" applyFont="1" applyFill="1" applyBorder="1" applyAlignment="1">
      <alignment horizontal="left" vertical="center" wrapText="1"/>
    </xf>
    <xf numFmtId="49" fontId="23" fillId="3" borderId="0" xfId="0" applyNumberFormat="1" applyFont="1" applyFill="1" applyBorder="1" applyAlignment="1">
      <alignment horizontal="justify" vertical="center" wrapText="1"/>
    </xf>
    <xf numFmtId="49" fontId="72" fillId="3" borderId="4" xfId="0" applyNumberFormat="1" applyFont="1" applyFill="1" applyBorder="1" applyAlignment="1"/>
    <xf numFmtId="0" fontId="72" fillId="3" borderId="4" xfId="0" applyFont="1" applyFill="1" applyBorder="1" applyAlignment="1"/>
    <xf numFmtId="0" fontId="66" fillId="3" borderId="0" xfId="0" applyFont="1" applyFill="1" applyAlignment="1">
      <alignment vertical="center"/>
    </xf>
    <xf numFmtId="0" fontId="34" fillId="3" borderId="0" xfId="0" applyFont="1" applyFill="1" applyAlignment="1">
      <alignment horizontal="left" vertical="center" wrapText="1"/>
    </xf>
    <xf numFmtId="0" fontId="39" fillId="3" borderId="5" xfId="0" applyFont="1" applyFill="1" applyBorder="1" applyAlignment="1">
      <alignment horizontal="right" vertical="center" wrapText="1"/>
    </xf>
    <xf numFmtId="165" fontId="39" fillId="3" borderId="5" xfId="0" applyNumberFormat="1" applyFont="1" applyFill="1" applyBorder="1" applyAlignment="1">
      <alignment horizontal="right" vertical="center" wrapText="1"/>
    </xf>
    <xf numFmtId="164" fontId="39" fillId="3" borderId="5" xfId="0" applyNumberFormat="1" applyFont="1" applyFill="1" applyBorder="1" applyAlignment="1">
      <alignment horizontal="right" vertical="center" wrapText="1"/>
    </xf>
    <xf numFmtId="0" fontId="68" fillId="3" borderId="0" xfId="0" applyFont="1" applyFill="1" applyAlignment="1">
      <alignment vertical="center"/>
    </xf>
    <xf numFmtId="0" fontId="69" fillId="3" borderId="0" xfId="0" applyFont="1" applyFill="1" applyAlignment="1">
      <alignment vertical="center"/>
    </xf>
    <xf numFmtId="0" fontId="10" fillId="3" borderId="0" xfId="0" applyFont="1" applyFill="1" applyAlignment="1">
      <alignment horizontal="left" vertical="center" wrapText="1"/>
    </xf>
    <xf numFmtId="0" fontId="61" fillId="3" borderId="0" xfId="0" applyFont="1" applyFill="1" applyAlignment="1">
      <alignment vertical="center" wrapText="1"/>
    </xf>
    <xf numFmtId="0" fontId="39" fillId="3" borderId="0" xfId="0" applyFont="1" applyFill="1" applyAlignment="1">
      <alignment vertical="center"/>
    </xf>
    <xf numFmtId="0" fontId="67" fillId="3" borderId="3" xfId="0" applyFont="1" applyFill="1" applyBorder="1" applyAlignment="1">
      <alignment horizontal="justify" vertical="center"/>
    </xf>
    <xf numFmtId="0" fontId="0" fillId="3" borderId="3" xfId="0" applyFill="1" applyBorder="1"/>
    <xf numFmtId="0" fontId="58" fillId="3" borderId="0" xfId="0" applyFont="1" applyFill="1" applyBorder="1" applyAlignment="1">
      <alignment horizontal="justify" vertical="center"/>
    </xf>
    <xf numFmtId="0" fontId="20" fillId="0" borderId="0" xfId="0" applyFont="1" applyAlignment="1">
      <alignment vertical="center"/>
    </xf>
    <xf numFmtId="3" fontId="50" fillId="6" borderId="0" xfId="0" applyNumberFormat="1" applyFont="1" applyFill="1" applyAlignment="1">
      <alignment vertical="center"/>
    </xf>
    <xf numFmtId="164" fontId="0" fillId="3" borderId="0" xfId="0" applyNumberFormat="1" applyFill="1" applyAlignment="1">
      <alignment vertical="center"/>
    </xf>
    <xf numFmtId="0" fontId="39" fillId="3" borderId="10" xfId="0" applyFont="1" applyFill="1" applyBorder="1" applyAlignment="1">
      <alignment wrapText="1"/>
    </xf>
    <xf numFmtId="164" fontId="16" fillId="3" borderId="0" xfId="0" applyNumberFormat="1" applyFont="1" applyFill="1" applyBorder="1" applyAlignment="1">
      <alignment horizontal="right" vertical="center" wrapText="1"/>
    </xf>
    <xf numFmtId="3" fontId="0" fillId="3" borderId="0" xfId="0" applyNumberFormat="1" applyFill="1" applyAlignment="1">
      <alignment vertical="center" wrapText="1"/>
    </xf>
    <xf numFmtId="0" fontId="39" fillId="0" borderId="0" xfId="0" applyFont="1" applyAlignment="1">
      <alignment vertical="center" wrapText="1"/>
    </xf>
    <xf numFmtId="3" fontId="39" fillId="0" borderId="0" xfId="0" applyNumberFormat="1" applyFont="1" applyBorder="1" applyAlignment="1">
      <alignment horizontal="right" vertical="center" wrapText="1"/>
    </xf>
    <xf numFmtId="3" fontId="39" fillId="4" borderId="0" xfId="0" applyNumberFormat="1" applyFont="1" applyFill="1" applyBorder="1" applyAlignment="1">
      <alignment horizontal="right" vertical="center" wrapText="1"/>
    </xf>
    <xf numFmtId="164" fontId="39" fillId="0" borderId="8" xfId="0" applyNumberFormat="1" applyFont="1" applyFill="1" applyBorder="1" applyAlignment="1">
      <alignment horizontal="right" vertical="center" wrapText="1"/>
    </xf>
    <xf numFmtId="0" fontId="39" fillId="0" borderId="0" xfId="0" applyFont="1"/>
    <xf numFmtId="3" fontId="20" fillId="3" borderId="3" xfId="0" applyNumberFormat="1" applyFont="1" applyFill="1" applyBorder="1" applyAlignment="1">
      <alignment horizontal="center" vertical="center" wrapText="1"/>
    </xf>
    <xf numFmtId="3" fontId="20" fillId="3" borderId="3" xfId="0" applyNumberFormat="1" applyFont="1" applyFill="1" applyBorder="1" applyAlignment="1">
      <alignment vertical="center" wrapText="1"/>
    </xf>
    <xf numFmtId="0" fontId="39" fillId="2" borderId="0" xfId="0" applyFont="1" applyFill="1" applyAlignment="1">
      <alignment vertical="center" wrapText="1"/>
    </xf>
    <xf numFmtId="0" fontId="76" fillId="2" borderId="0" xfId="0" applyFont="1" applyFill="1" applyAlignment="1">
      <alignment horizontal="right" vertical="center" wrapText="1"/>
    </xf>
    <xf numFmtId="0" fontId="23" fillId="2" borderId="0" xfId="0" applyFont="1" applyFill="1" applyAlignment="1">
      <alignment vertical="center" wrapText="1"/>
    </xf>
    <xf numFmtId="0" fontId="38" fillId="2" borderId="0" xfId="0" applyFont="1" applyFill="1" applyAlignment="1">
      <alignment horizontal="right" vertical="center" wrapText="1"/>
    </xf>
    <xf numFmtId="0" fontId="38" fillId="2" borderId="0" xfId="0" applyFont="1" applyFill="1" applyAlignment="1">
      <alignment vertical="center" wrapText="1"/>
    </xf>
    <xf numFmtId="0" fontId="20" fillId="0" borderId="0" xfId="0" applyFont="1" applyAlignment="1">
      <alignment horizontal="justify" vertical="center"/>
    </xf>
    <xf numFmtId="0" fontId="39" fillId="0" borderId="0" xfId="0" applyFont="1" applyAlignment="1">
      <alignment horizontal="justify" vertical="center"/>
    </xf>
    <xf numFmtId="0" fontId="38" fillId="2" borderId="4" xfId="0" applyFont="1" applyFill="1" applyBorder="1" applyAlignment="1">
      <alignment vertical="center" wrapText="1"/>
    </xf>
    <xf numFmtId="0" fontId="39" fillId="2" borderId="0" xfId="0" applyFont="1" applyFill="1" applyBorder="1" applyAlignment="1">
      <alignment vertical="center" wrapText="1"/>
    </xf>
    <xf numFmtId="0" fontId="23" fillId="2" borderId="0" xfId="0" applyFont="1" applyFill="1" applyBorder="1" applyAlignment="1">
      <alignment vertical="center" wrapText="1"/>
    </xf>
    <xf numFmtId="3" fontId="23" fillId="7" borderId="6" xfId="0" applyNumberFormat="1" applyFont="1" applyFill="1" applyBorder="1" applyAlignment="1">
      <alignment horizontal="right" vertical="center" wrapText="1"/>
    </xf>
    <xf numFmtId="3" fontId="23" fillId="2" borderId="6" xfId="0" applyNumberFormat="1" applyFont="1" applyFill="1" applyBorder="1" applyAlignment="1">
      <alignment horizontal="right" vertical="center" wrapText="1"/>
    </xf>
    <xf numFmtId="3" fontId="20" fillId="3" borderId="4" xfId="0" applyNumberFormat="1" applyFont="1" applyFill="1" applyBorder="1" applyAlignment="1">
      <alignment horizontal="center" vertical="center" wrapText="1"/>
    </xf>
    <xf numFmtId="0" fontId="23" fillId="2" borderId="9" xfId="0" applyFont="1" applyFill="1" applyBorder="1" applyAlignment="1">
      <alignment vertical="center" wrapText="1"/>
    </xf>
    <xf numFmtId="0" fontId="20" fillId="2" borderId="9" xfId="0" applyFont="1" applyFill="1" applyBorder="1" applyAlignment="1">
      <alignment vertical="center" wrapText="1"/>
    </xf>
    <xf numFmtId="0" fontId="43" fillId="3" borderId="4" xfId="0" applyFont="1" applyFill="1" applyBorder="1" applyAlignment="1">
      <alignment horizontal="center" vertical="center" wrapText="1"/>
    </xf>
    <xf numFmtId="0" fontId="39" fillId="0" borderId="0" xfId="0" applyFont="1" applyAlignment="1">
      <alignment vertical="center"/>
    </xf>
    <xf numFmtId="3" fontId="39" fillId="0" borderId="0" xfId="0" applyNumberFormat="1" applyFont="1" applyBorder="1" applyAlignment="1">
      <alignment horizontal="right" vertical="center" wrapText="1"/>
    </xf>
    <xf numFmtId="3" fontId="50" fillId="5" borderId="0" xfId="0" applyNumberFormat="1" applyFont="1" applyFill="1" applyAlignment="1">
      <alignment vertical="center"/>
    </xf>
    <xf numFmtId="0" fontId="62" fillId="2" borderId="0" xfId="0" applyFont="1" applyFill="1" applyBorder="1" applyAlignment="1">
      <alignment vertical="center" wrapText="1"/>
    </xf>
    <xf numFmtId="0" fontId="39" fillId="0" borderId="0" xfId="0" applyFont="1" applyFill="1" applyAlignment="1">
      <alignment horizontal="justify" vertical="center"/>
    </xf>
    <xf numFmtId="0" fontId="38" fillId="2" borderId="0" xfId="0" applyFont="1" applyFill="1" applyAlignment="1">
      <alignment horizontal="center" vertical="center" wrapText="1"/>
    </xf>
    <xf numFmtId="3" fontId="39" fillId="3" borderId="10" xfId="0" applyNumberFormat="1" applyFont="1" applyFill="1" applyBorder="1" applyAlignment="1">
      <alignment horizontal="center" vertical="center" wrapText="1"/>
    </xf>
    <xf numFmtId="0" fontId="20" fillId="3" borderId="0" xfId="0" applyFont="1" applyFill="1" applyBorder="1" applyAlignment="1">
      <alignment vertical="center" wrapText="1"/>
    </xf>
    <xf numFmtId="3" fontId="23" fillId="3" borderId="4" xfId="0" applyNumberFormat="1" applyFont="1" applyFill="1" applyBorder="1" applyAlignment="1">
      <alignment horizontal="right" vertical="center" wrapText="1"/>
    </xf>
    <xf numFmtId="164" fontId="92" fillId="0" borderId="9" xfId="0" applyNumberFormat="1" applyFont="1" applyFill="1" applyBorder="1" applyAlignment="1">
      <alignment horizontal="right" vertical="center" wrapText="1"/>
    </xf>
    <xf numFmtId="3" fontId="50" fillId="0" borderId="0" xfId="0" applyNumberFormat="1" applyFont="1" applyFill="1" applyAlignment="1">
      <alignment horizontal="left"/>
    </xf>
    <xf numFmtId="3" fontId="95" fillId="0" borderId="0" xfId="0" applyNumberFormat="1" applyFont="1" applyAlignment="1">
      <alignment horizontal="right"/>
    </xf>
    <xf numFmtId="164" fontId="39" fillId="3" borderId="9" xfId="0" applyNumberFormat="1" applyFont="1" applyFill="1" applyBorder="1" applyAlignment="1">
      <alignment vertical="center" wrapText="1"/>
    </xf>
    <xf numFmtId="164" fontId="20" fillId="3" borderId="9" xfId="0" applyNumberFormat="1" applyFont="1" applyFill="1" applyBorder="1" applyAlignment="1">
      <alignment vertical="center" wrapText="1"/>
    </xf>
    <xf numFmtId="164" fontId="92" fillId="2" borderId="0" xfId="0" applyNumberFormat="1" applyFont="1" applyFill="1" applyBorder="1" applyAlignment="1">
      <alignment horizontal="right" vertical="center" wrapText="1"/>
    </xf>
    <xf numFmtId="164" fontId="92" fillId="3" borderId="0" xfId="0" applyNumberFormat="1" applyFont="1" applyFill="1" applyAlignment="1">
      <alignment horizontal="right" vertical="center" wrapText="1"/>
    </xf>
    <xf numFmtId="164" fontId="39" fillId="3" borderId="9" xfId="0" applyNumberFormat="1" applyFont="1" applyFill="1" applyBorder="1" applyAlignment="1">
      <alignment horizontal="right" wrapText="1"/>
    </xf>
    <xf numFmtId="164" fontId="5" fillId="3" borderId="9" xfId="0" applyNumberFormat="1" applyFont="1" applyFill="1" applyBorder="1" applyAlignment="1">
      <alignment horizontal="right" wrapText="1"/>
    </xf>
    <xf numFmtId="164" fontId="20" fillId="3" borderId="3" xfId="0" applyNumberFormat="1" applyFont="1" applyFill="1" applyBorder="1" applyAlignment="1">
      <alignment horizontal="right" vertical="center" wrapText="1"/>
    </xf>
    <xf numFmtId="3" fontId="96" fillId="0" borderId="0" xfId="0" applyNumberFormat="1" applyFont="1" applyAlignment="1">
      <alignment horizontal="right" vertical="center"/>
    </xf>
    <xf numFmtId="0" fontId="29" fillId="3" borderId="0" xfId="0" applyFont="1" applyFill="1" applyAlignment="1"/>
    <xf numFmtId="164" fontId="39" fillId="3" borderId="0" xfId="0" applyNumberFormat="1" applyFont="1" applyFill="1" applyBorder="1" applyAlignment="1">
      <alignment horizontal="right" wrapText="1"/>
    </xf>
    <xf numFmtId="0" fontId="29" fillId="3" borderId="0" xfId="0" applyFont="1" applyFill="1" applyBorder="1" applyAlignment="1"/>
    <xf numFmtId="0" fontId="59" fillId="3" borderId="0" xfId="0" applyFont="1" applyFill="1" applyBorder="1" applyAlignment="1"/>
    <xf numFmtId="0" fontId="39" fillId="3" borderId="0" xfId="0" applyFont="1" applyFill="1" applyBorder="1" applyAlignment="1">
      <alignment horizontal="right" wrapText="1"/>
    </xf>
    <xf numFmtId="0" fontId="59" fillId="3" borderId="0" xfId="0" applyFont="1" applyFill="1" applyAlignment="1"/>
    <xf numFmtId="0" fontId="59" fillId="3" borderId="0" xfId="0" applyFont="1" applyFill="1" applyBorder="1" applyAlignment="1">
      <alignment vertical="center"/>
    </xf>
    <xf numFmtId="0" fontId="20" fillId="3" borderId="3" xfId="0" applyFont="1" applyFill="1" applyBorder="1" applyAlignment="1">
      <alignment horizontal="center" vertical="center" wrapText="1"/>
    </xf>
    <xf numFmtId="0" fontId="20" fillId="3" borderId="0" xfId="0" applyFont="1" applyFill="1" applyBorder="1" applyAlignment="1">
      <alignment vertical="center" wrapText="1"/>
    </xf>
    <xf numFmtId="0" fontId="20" fillId="3" borderId="0" xfId="0" applyFont="1" applyFill="1" applyBorder="1" applyAlignment="1">
      <alignment vertical="center" wrapText="1"/>
    </xf>
    <xf numFmtId="0" fontId="20" fillId="3" borderId="1" xfId="0" applyFont="1" applyFill="1" applyBorder="1" applyAlignment="1">
      <alignment vertical="center" wrapText="1"/>
    </xf>
    <xf numFmtId="164" fontId="5" fillId="3" borderId="0" xfId="0" applyNumberFormat="1" applyFont="1" applyFill="1" applyBorder="1" applyAlignment="1">
      <alignment horizontal="right" wrapText="1"/>
    </xf>
    <xf numFmtId="164" fontId="4" fillId="3" borderId="4" xfId="0" applyNumberFormat="1" applyFont="1" applyFill="1" applyBorder="1" applyAlignment="1">
      <alignment horizontal="right" wrapText="1"/>
    </xf>
    <xf numFmtId="164" fontId="39" fillId="3" borderId="10" xfId="0" applyNumberFormat="1" applyFont="1" applyFill="1" applyBorder="1" applyAlignment="1">
      <alignment horizontal="right" wrapText="1"/>
    </xf>
    <xf numFmtId="164" fontId="20" fillId="3" borderId="3" xfId="0" applyNumberFormat="1" applyFont="1" applyFill="1" applyBorder="1" applyAlignment="1">
      <alignment horizontal="right" wrapText="1"/>
    </xf>
    <xf numFmtId="3" fontId="20" fillId="3" borderId="1" xfId="0" applyNumberFormat="1" applyFont="1" applyFill="1" applyBorder="1" applyAlignment="1">
      <alignment horizontal="right" wrapText="1"/>
    </xf>
    <xf numFmtId="164" fontId="39" fillId="3" borderId="5" xfId="0" applyNumberFormat="1" applyFont="1" applyFill="1" applyBorder="1" applyAlignment="1">
      <alignment horizontal="right" wrapText="1"/>
    </xf>
    <xf numFmtId="0" fontId="39" fillId="3" borderId="3" xfId="0" applyFont="1" applyFill="1" applyBorder="1" applyAlignment="1">
      <alignment wrapText="1"/>
    </xf>
    <xf numFmtId="164" fontId="23" fillId="3" borderId="3" xfId="0" applyNumberFormat="1" applyFont="1" applyFill="1" applyBorder="1" applyAlignment="1">
      <alignment horizontal="right" vertical="center" wrapText="1"/>
    </xf>
    <xf numFmtId="3" fontId="50" fillId="0" borderId="0" xfId="0" applyNumberFormat="1" applyFont="1" applyFill="1" applyAlignment="1">
      <alignment vertical="center" wrapText="1"/>
    </xf>
    <xf numFmtId="3" fontId="29" fillId="0" borderId="0" xfId="0" applyNumberFormat="1" applyFont="1" applyAlignment="1"/>
    <xf numFmtId="0" fontId="0" fillId="0" borderId="1" xfId="0" applyBorder="1"/>
    <xf numFmtId="3" fontId="89" fillId="0" borderId="0" xfId="0" applyNumberFormat="1" applyFont="1" applyAlignment="1">
      <alignment vertical="center"/>
    </xf>
    <xf numFmtId="0" fontId="26" fillId="0" borderId="0" xfId="0" applyFont="1" applyAlignment="1">
      <alignment horizontal="left" vertical="center"/>
    </xf>
    <xf numFmtId="0" fontId="76" fillId="0" borderId="0" xfId="0" applyFont="1" applyBorder="1" applyAlignment="1">
      <alignment horizontal="right" vertical="center" wrapText="1"/>
    </xf>
    <xf numFmtId="0" fontId="70" fillId="0" borderId="0" xfId="0" applyFont="1" applyAlignment="1">
      <alignment vertical="center" wrapText="1"/>
    </xf>
    <xf numFmtId="3" fontId="39" fillId="3" borderId="10" xfId="0" applyNumberFormat="1" applyFont="1" applyFill="1" applyBorder="1" applyAlignment="1">
      <alignment wrapText="1"/>
    </xf>
    <xf numFmtId="3" fontId="39" fillId="0" borderId="9" xfId="0" applyNumberFormat="1" applyFont="1" applyBorder="1" applyAlignment="1">
      <alignment horizontal="right" wrapText="1"/>
    </xf>
    <xf numFmtId="3" fontId="78" fillId="3" borderId="0" xfId="0" applyNumberFormat="1" applyFont="1" applyFill="1" applyBorder="1" applyAlignment="1">
      <alignment horizontal="justify" vertical="center" wrapText="1"/>
    </xf>
    <xf numFmtId="3" fontId="78" fillId="3" borderId="0" xfId="0" applyNumberFormat="1" applyFont="1" applyFill="1" applyBorder="1" applyAlignment="1">
      <alignment horizontal="left" vertical="center" wrapText="1"/>
    </xf>
    <xf numFmtId="3" fontId="78" fillId="3" borderId="0" xfId="0" applyNumberFormat="1" applyFont="1" applyFill="1" applyBorder="1" applyAlignment="1">
      <alignment horizontal="right" vertical="center" wrapText="1"/>
    </xf>
    <xf numFmtId="0" fontId="61" fillId="0" borderId="0" xfId="0" applyFont="1" applyAlignment="1">
      <alignment horizontal="justify"/>
    </xf>
    <xf numFmtId="0" fontId="59" fillId="0" borderId="4" xfId="0" applyFont="1" applyBorder="1" applyAlignment="1">
      <alignment horizontal="justify" vertical="center"/>
    </xf>
    <xf numFmtId="14" fontId="4" fillId="3" borderId="0" xfId="0" applyNumberFormat="1" applyFont="1" applyFill="1" applyBorder="1" applyAlignment="1">
      <alignment horizontal="right" vertical="center" wrapText="1"/>
    </xf>
    <xf numFmtId="0" fontId="98" fillId="3" borderId="0" xfId="0" applyFont="1" applyFill="1" applyAlignment="1">
      <alignment vertical="center" wrapText="1"/>
    </xf>
    <xf numFmtId="3" fontId="38" fillId="7" borderId="8" xfId="0" applyNumberFormat="1" applyFont="1" applyFill="1" applyBorder="1" applyAlignment="1">
      <alignment horizontal="right" vertical="center" wrapText="1"/>
    </xf>
    <xf numFmtId="0" fontId="38" fillId="3" borderId="10" xfId="0" quotePrefix="1" applyFont="1" applyFill="1" applyBorder="1" applyAlignment="1">
      <alignment vertical="center" wrapText="1"/>
    </xf>
    <xf numFmtId="3" fontId="38" fillId="7" borderId="10" xfId="0" applyNumberFormat="1" applyFont="1" applyFill="1" applyBorder="1" applyAlignment="1">
      <alignment horizontal="right" vertical="center" wrapText="1"/>
    </xf>
    <xf numFmtId="0" fontId="38" fillId="3" borderId="3" xfId="0" applyFont="1" applyFill="1" applyBorder="1" applyAlignment="1">
      <alignment vertical="center" wrapText="1"/>
    </xf>
    <xf numFmtId="3" fontId="23" fillId="7" borderId="3" xfId="0" applyNumberFormat="1" applyFont="1" applyFill="1" applyBorder="1" applyAlignment="1">
      <alignment horizontal="right" vertical="center" wrapText="1"/>
    </xf>
    <xf numFmtId="0" fontId="38" fillId="3" borderId="9" xfId="0" quotePrefix="1" applyFont="1" applyFill="1" applyBorder="1" applyAlignment="1">
      <alignment vertical="center" wrapText="1"/>
    </xf>
    <xf numFmtId="3" fontId="38" fillId="7" borderId="9" xfId="0" applyNumberFormat="1" applyFont="1" applyFill="1" applyBorder="1" applyAlignment="1">
      <alignment horizontal="right" vertical="center" wrapText="1"/>
    </xf>
    <xf numFmtId="164" fontId="20" fillId="7" borderId="3" xfId="0" applyNumberFormat="1" applyFont="1" applyFill="1" applyBorder="1" applyAlignment="1">
      <alignment horizontal="right" vertical="center" wrapText="1"/>
    </xf>
    <xf numFmtId="0" fontId="100" fillId="3" borderId="0" xfId="0" applyFont="1" applyFill="1" applyAlignment="1">
      <alignment wrapText="1"/>
    </xf>
    <xf numFmtId="0" fontId="38" fillId="7" borderId="0" xfId="0" applyFont="1" applyFill="1" applyAlignment="1">
      <alignment horizontal="right" vertical="center" wrapText="1"/>
    </xf>
    <xf numFmtId="0" fontId="4" fillId="3" borderId="0" xfId="0" applyFont="1" applyFill="1" applyBorder="1" applyAlignment="1">
      <alignment vertical="center" wrapText="1"/>
    </xf>
    <xf numFmtId="9" fontId="0" fillId="0" borderId="0" xfId="3" applyFont="1"/>
    <xf numFmtId="0" fontId="45" fillId="3" borderId="8" xfId="0" quotePrefix="1" applyFont="1" applyFill="1" applyBorder="1" applyAlignment="1">
      <alignment vertical="center" wrapText="1"/>
    </xf>
    <xf numFmtId="0" fontId="5" fillId="7" borderId="0" xfId="0" applyFont="1" applyFill="1" applyAlignment="1">
      <alignment horizontal="right" vertical="center" wrapText="1"/>
    </xf>
    <xf numFmtId="0" fontId="5" fillId="3" borderId="0" xfId="0" applyFont="1" applyFill="1" applyAlignment="1">
      <alignment horizontal="right" vertical="center" wrapText="1"/>
    </xf>
    <xf numFmtId="0" fontId="72" fillId="0" borderId="0" xfId="0" applyFont="1" applyAlignment="1">
      <alignment horizontal="justify" vertical="center"/>
    </xf>
    <xf numFmtId="0" fontId="25" fillId="0" borderId="0" xfId="0" applyFont="1" applyAlignment="1">
      <alignment horizontal="left" vertical="center" wrapText="1"/>
    </xf>
    <xf numFmtId="0" fontId="72" fillId="0" borderId="0" xfId="0" applyFont="1" applyAlignment="1">
      <alignment vertical="center"/>
    </xf>
    <xf numFmtId="0" fontId="72" fillId="0" borderId="0" xfId="0" applyFont="1" applyAlignment="1">
      <alignment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0" xfId="0" applyFont="1" applyFill="1" applyBorder="1" applyAlignment="1">
      <alignment vertical="center" wrapText="1"/>
    </xf>
    <xf numFmtId="3" fontId="20" fillId="3" borderId="0" xfId="0" applyNumberFormat="1" applyFont="1" applyFill="1" applyBorder="1" applyAlignment="1">
      <alignment vertical="center" wrapText="1"/>
    </xf>
    <xf numFmtId="0" fontId="89" fillId="3" borderId="0" xfId="0" applyFont="1" applyFill="1" applyAlignment="1">
      <alignment vertical="center"/>
    </xf>
    <xf numFmtId="0" fontId="39" fillId="3" borderId="1" xfId="0" applyFont="1" applyFill="1" applyBorder="1" applyAlignment="1">
      <alignment vertical="center" wrapText="1"/>
    </xf>
    <xf numFmtId="0" fontId="62" fillId="3" borderId="10" xfId="0" applyFont="1" applyFill="1" applyBorder="1" applyAlignment="1">
      <alignment vertical="center" wrapText="1"/>
    </xf>
    <xf numFmtId="0" fontId="23" fillId="3" borderId="0" xfId="0" applyFont="1" applyFill="1" applyBorder="1" applyAlignment="1">
      <alignment horizontal="justify" vertical="center" wrapText="1"/>
    </xf>
    <xf numFmtId="0" fontId="101" fillId="3" borderId="0" xfId="0" applyFont="1" applyFill="1" applyBorder="1" applyAlignment="1">
      <alignment horizontal="right" vertical="center" wrapText="1"/>
    </xf>
    <xf numFmtId="3" fontId="20" fillId="3" borderId="6" xfId="0" applyNumberFormat="1" applyFont="1" applyFill="1" applyBorder="1" applyAlignment="1">
      <alignment vertical="center" wrapText="1"/>
    </xf>
    <xf numFmtId="0" fontId="43" fillId="7" borderId="5" xfId="0" applyFont="1" applyFill="1" applyBorder="1" applyAlignment="1">
      <alignment horizontal="right" vertical="center" wrapText="1"/>
    </xf>
    <xf numFmtId="3" fontId="39" fillId="7" borderId="0" xfId="0" applyNumberFormat="1" applyFont="1" applyFill="1" applyBorder="1" applyAlignment="1">
      <alignment horizontal="right" vertical="center" wrapText="1"/>
    </xf>
    <xf numFmtId="3" fontId="20" fillId="7" borderId="0" xfId="0" applyNumberFormat="1" applyFont="1" applyFill="1" applyBorder="1" applyAlignment="1">
      <alignment vertical="center" wrapText="1"/>
    </xf>
    <xf numFmtId="0" fontId="38" fillId="7" borderId="10" xfId="0" applyFont="1" applyFill="1" applyBorder="1" applyAlignment="1">
      <alignment horizontal="right" vertical="center" wrapText="1"/>
    </xf>
    <xf numFmtId="3" fontId="0" fillId="0" borderId="4" xfId="0" applyNumberFormat="1" applyBorder="1" applyAlignment="1">
      <alignment vertical="center"/>
    </xf>
    <xf numFmtId="3" fontId="70" fillId="3" borderId="0" xfId="0" applyNumberFormat="1" applyFont="1" applyFill="1" applyBorder="1" applyAlignment="1">
      <alignment vertical="center" wrapText="1"/>
    </xf>
    <xf numFmtId="3" fontId="70" fillId="3" borderId="0" xfId="0" applyNumberFormat="1" applyFont="1" applyFill="1" applyBorder="1" applyAlignment="1">
      <alignment vertical="center"/>
    </xf>
    <xf numFmtId="164" fontId="23" fillId="3" borderId="10" xfId="0" applyNumberFormat="1" applyFont="1" applyFill="1" applyBorder="1" applyAlignment="1">
      <alignment horizontal="right" vertical="center" wrapText="1"/>
    </xf>
    <xf numFmtId="3" fontId="23" fillId="3" borderId="6" xfId="0" applyNumberFormat="1" applyFont="1" applyFill="1" applyBorder="1" applyAlignment="1">
      <alignment vertical="center" wrapText="1"/>
    </xf>
    <xf numFmtId="3" fontId="38" fillId="3" borderId="10" xfId="0" applyNumberFormat="1" applyFont="1" applyFill="1" applyBorder="1" applyAlignment="1">
      <alignment vertical="center" wrapText="1"/>
    </xf>
    <xf numFmtId="3" fontId="38" fillId="3" borderId="10" xfId="0" applyNumberFormat="1" applyFont="1" applyFill="1" applyBorder="1" applyAlignment="1">
      <alignment horizontal="center" vertical="center" wrapText="1"/>
    </xf>
    <xf numFmtId="164" fontId="38" fillId="3" borderId="8" xfId="0" quotePrefix="1" applyNumberFormat="1" applyFont="1" applyFill="1" applyBorder="1" applyAlignment="1">
      <alignment horizontal="right" vertical="center" wrapText="1"/>
    </xf>
    <xf numFmtId="164" fontId="39" fillId="0" borderId="0" xfId="0" applyNumberFormat="1" applyFont="1" applyAlignment="1">
      <alignment horizontal="right" vertical="center"/>
    </xf>
    <xf numFmtId="164" fontId="20" fillId="0" borderId="0" xfId="0" applyNumberFormat="1" applyFont="1" applyBorder="1" applyAlignment="1">
      <alignment horizontal="right" vertical="center" wrapText="1"/>
    </xf>
    <xf numFmtId="0" fontId="39" fillId="7" borderId="9" xfId="0" applyFont="1" applyFill="1" applyBorder="1" applyAlignment="1">
      <alignment horizontal="right" vertical="center" wrapText="1"/>
    </xf>
    <xf numFmtId="164" fontId="38" fillId="7" borderId="8" xfId="0" applyNumberFormat="1" applyFont="1" applyFill="1" applyBorder="1" applyAlignment="1">
      <alignment horizontal="right" vertical="center" wrapText="1"/>
    </xf>
    <xf numFmtId="3" fontId="39" fillId="7" borderId="8" xfId="0" applyNumberFormat="1" applyFont="1" applyFill="1" applyBorder="1" applyAlignment="1">
      <alignment horizontal="right" vertical="center" wrapText="1"/>
    </xf>
    <xf numFmtId="0" fontId="62" fillId="7" borderId="8" xfId="0" applyFont="1" applyFill="1" applyBorder="1" applyAlignment="1">
      <alignment horizontal="right" vertical="center" wrapText="1"/>
    </xf>
    <xf numFmtId="164" fontId="38" fillId="7" borderId="5" xfId="0" applyNumberFormat="1" applyFont="1" applyFill="1" applyBorder="1" applyAlignment="1">
      <alignment horizontal="right" vertical="center" wrapText="1"/>
    </xf>
    <xf numFmtId="166" fontId="38" fillId="7" borderId="0" xfId="0" applyNumberFormat="1" applyFont="1" applyFill="1" applyBorder="1" applyAlignment="1">
      <alignment horizontal="right" wrapText="1"/>
    </xf>
    <xf numFmtId="166" fontId="38" fillId="7" borderId="8" xfId="0" applyNumberFormat="1" applyFont="1" applyFill="1" applyBorder="1" applyAlignment="1">
      <alignment horizontal="right" vertical="center" wrapText="1"/>
    </xf>
    <xf numFmtId="9" fontId="38" fillId="7" borderId="8" xfId="0" applyNumberFormat="1" applyFont="1" applyFill="1" applyBorder="1" applyAlignment="1">
      <alignment horizontal="right" vertical="center" wrapText="1"/>
    </xf>
    <xf numFmtId="168" fontId="38" fillId="7" borderId="8" xfId="0" applyNumberFormat="1" applyFont="1" applyFill="1" applyBorder="1" applyAlignment="1">
      <alignment horizontal="right" vertical="center" wrapText="1"/>
    </xf>
    <xf numFmtId="169" fontId="38" fillId="7" borderId="8" xfId="0" applyNumberFormat="1" applyFont="1" applyFill="1" applyBorder="1" applyAlignment="1">
      <alignment horizontal="right" vertical="center" wrapText="1"/>
    </xf>
    <xf numFmtId="9" fontId="38" fillId="7" borderId="5" xfId="0" applyNumberFormat="1" applyFont="1" applyFill="1" applyBorder="1" applyAlignment="1">
      <alignment horizontal="right" vertical="center" wrapText="1"/>
    </xf>
    <xf numFmtId="3" fontId="39" fillId="7" borderId="9" xfId="0" applyNumberFormat="1" applyFont="1" applyFill="1" applyBorder="1" applyAlignment="1">
      <alignment wrapText="1"/>
    </xf>
    <xf numFmtId="3" fontId="39" fillId="7" borderId="8" xfId="0" applyNumberFormat="1" applyFont="1" applyFill="1" applyBorder="1" applyAlignment="1">
      <alignment vertical="center" wrapText="1"/>
    </xf>
    <xf numFmtId="0" fontId="39" fillId="7" borderId="5" xfId="0" applyFont="1" applyFill="1" applyBorder="1" applyAlignment="1">
      <alignment horizontal="right" vertical="center" wrapText="1"/>
    </xf>
    <xf numFmtId="3" fontId="39" fillId="7" borderId="9" xfId="0" applyNumberFormat="1" applyFont="1" applyFill="1" applyBorder="1" applyAlignment="1">
      <alignment horizontal="right" wrapText="1"/>
    </xf>
    <xf numFmtId="0" fontId="39" fillId="7" borderId="0" xfId="0" applyFont="1" applyFill="1" applyAlignment="1">
      <alignment horizontal="right" vertical="center" wrapText="1"/>
    </xf>
    <xf numFmtId="164" fontId="38" fillId="7" borderId="8" xfId="0" applyNumberFormat="1" applyFont="1" applyFill="1" applyBorder="1" applyAlignment="1">
      <alignment horizontal="right" wrapText="1"/>
    </xf>
    <xf numFmtId="164" fontId="38" fillId="7" borderId="10" xfId="0" applyNumberFormat="1" applyFont="1" applyFill="1" applyBorder="1" applyAlignment="1">
      <alignment horizontal="right" vertical="center" wrapText="1"/>
    </xf>
    <xf numFmtId="165" fontId="23" fillId="7" borderId="6" xfId="0" applyNumberFormat="1" applyFont="1" applyFill="1" applyBorder="1" applyAlignment="1">
      <alignment horizontal="right" vertical="center" wrapText="1"/>
    </xf>
    <xf numFmtId="164" fontId="38" fillId="7" borderId="0" xfId="0" applyNumberFormat="1" applyFont="1" applyFill="1" applyBorder="1" applyAlignment="1">
      <alignment horizontal="right" vertical="center" wrapText="1"/>
    </xf>
    <xf numFmtId="3" fontId="38" fillId="7" borderId="0" xfId="0" applyNumberFormat="1" applyFont="1" applyFill="1" applyBorder="1" applyAlignment="1">
      <alignment horizontal="right" vertical="center" wrapText="1"/>
    </xf>
    <xf numFmtId="167" fontId="38" fillId="7" borderId="9" xfId="0" applyNumberFormat="1" applyFont="1" applyFill="1" applyBorder="1" applyAlignment="1">
      <alignment horizontal="right" vertical="center" wrapText="1"/>
    </xf>
    <xf numFmtId="167" fontId="38" fillId="7" borderId="5" xfId="0" applyNumberFormat="1" applyFont="1" applyFill="1" applyBorder="1" applyAlignment="1">
      <alignment horizontal="right" vertical="center" wrapText="1"/>
    </xf>
    <xf numFmtId="0" fontId="39" fillId="7" borderId="0" xfId="0" applyFont="1" applyFill="1" applyBorder="1" applyAlignment="1">
      <alignment horizontal="right" vertical="center" wrapText="1"/>
    </xf>
    <xf numFmtId="3" fontId="23" fillId="7" borderId="9" xfId="0" applyNumberFormat="1" applyFont="1" applyFill="1" applyBorder="1" applyAlignment="1">
      <alignment horizontal="right" vertical="center" wrapText="1"/>
    </xf>
    <xf numFmtId="0" fontId="38" fillId="7" borderId="8" xfId="0" applyFont="1" applyFill="1" applyBorder="1" applyAlignment="1">
      <alignment horizontal="center" vertical="center" wrapText="1"/>
    </xf>
    <xf numFmtId="0" fontId="38" fillId="7" borderId="10" xfId="0" applyFont="1" applyFill="1" applyBorder="1" applyAlignment="1">
      <alignment horizontal="center" vertical="center" wrapText="1"/>
    </xf>
    <xf numFmtId="164" fontId="38" fillId="7" borderId="0" xfId="0" applyNumberFormat="1" applyFont="1" applyFill="1" applyBorder="1" applyAlignment="1">
      <alignment horizontal="right" wrapText="1"/>
    </xf>
    <xf numFmtId="164" fontId="23" fillId="7" borderId="6" xfId="0" applyNumberFormat="1" applyFont="1" applyFill="1" applyBorder="1" applyAlignment="1">
      <alignment horizontal="right" wrapText="1"/>
    </xf>
    <xf numFmtId="164" fontId="38" fillId="7" borderId="9" xfId="0" applyNumberFormat="1" applyFont="1" applyFill="1" applyBorder="1" applyAlignment="1">
      <alignment horizontal="right" vertical="center" wrapText="1"/>
    </xf>
    <xf numFmtId="164" fontId="38" fillId="7" borderId="10" xfId="0" applyNumberFormat="1" applyFont="1" applyFill="1" applyBorder="1" applyAlignment="1">
      <alignment horizontal="right" wrapText="1"/>
    </xf>
    <xf numFmtId="3" fontId="23" fillId="7" borderId="8" xfId="0" applyNumberFormat="1" applyFont="1" applyFill="1" applyBorder="1" applyAlignment="1">
      <alignment horizontal="right" wrapText="1"/>
    </xf>
    <xf numFmtId="3" fontId="23" fillId="7" borderId="10" xfId="0" applyNumberFormat="1" applyFont="1" applyFill="1" applyBorder="1" applyAlignment="1">
      <alignment horizontal="right" wrapText="1"/>
    </xf>
    <xf numFmtId="3" fontId="23" fillId="7" borderId="5" xfId="0" applyNumberFormat="1" applyFont="1" applyFill="1" applyBorder="1" applyAlignment="1">
      <alignment horizontal="right" vertical="center" wrapText="1"/>
    </xf>
    <xf numFmtId="3" fontId="23" fillId="7" borderId="0" xfId="0" applyNumberFormat="1" applyFont="1" applyFill="1" applyBorder="1" applyAlignment="1">
      <alignment horizontal="right" vertical="center" wrapText="1"/>
    </xf>
    <xf numFmtId="3" fontId="38" fillId="7" borderId="0" xfId="0" applyNumberFormat="1" applyFont="1" applyFill="1" applyBorder="1" applyAlignment="1">
      <alignment horizontal="right" wrapText="1"/>
    </xf>
    <xf numFmtId="3" fontId="38" fillId="7" borderId="5" xfId="0" applyNumberFormat="1" applyFont="1" applyFill="1" applyBorder="1" applyAlignment="1">
      <alignment horizontal="right" vertical="center" wrapText="1"/>
    </xf>
    <xf numFmtId="3" fontId="23" fillId="7" borderId="10" xfId="0" applyNumberFormat="1" applyFont="1" applyFill="1" applyBorder="1" applyAlignment="1">
      <alignment horizontal="right" vertical="center" wrapText="1"/>
    </xf>
    <xf numFmtId="0" fontId="20" fillId="7" borderId="9" xfId="0" applyFont="1" applyFill="1" applyBorder="1" applyAlignment="1">
      <alignment horizontal="center" vertical="center" wrapText="1"/>
    </xf>
    <xf numFmtId="0" fontId="39" fillId="7" borderId="8" xfId="0" applyFont="1" applyFill="1" applyBorder="1" applyAlignment="1">
      <alignment horizontal="center" vertical="center" wrapText="1"/>
    </xf>
    <xf numFmtId="3" fontId="20" fillId="7" borderId="6" xfId="0" applyNumberFormat="1" applyFont="1" applyFill="1" applyBorder="1" applyAlignment="1">
      <alignment horizontal="right" vertical="center" wrapText="1"/>
    </xf>
    <xf numFmtId="3" fontId="23" fillId="7" borderId="4" xfId="0" applyNumberFormat="1" applyFont="1" applyFill="1" applyBorder="1" applyAlignment="1">
      <alignment horizontal="right" vertical="center" wrapText="1"/>
    </xf>
    <xf numFmtId="3" fontId="20" fillId="7" borderId="4" xfId="0" applyNumberFormat="1" applyFont="1" applyFill="1" applyBorder="1" applyAlignment="1">
      <alignment horizontal="right" vertical="center" wrapText="1"/>
    </xf>
    <xf numFmtId="3" fontId="39" fillId="7" borderId="9" xfId="0" applyNumberFormat="1" applyFont="1" applyFill="1" applyBorder="1" applyAlignment="1">
      <alignment horizontal="right" vertical="center" wrapText="1"/>
    </xf>
    <xf numFmtId="3" fontId="20" fillId="7" borderId="8" xfId="0" applyNumberFormat="1" applyFont="1" applyFill="1" applyBorder="1" applyAlignment="1">
      <alignment horizontal="right" vertical="center" wrapText="1"/>
    </xf>
    <xf numFmtId="3" fontId="23" fillId="7" borderId="8" xfId="0" applyNumberFormat="1" applyFont="1" applyFill="1" applyBorder="1" applyAlignment="1">
      <alignment horizontal="right" vertical="center" wrapText="1"/>
    </xf>
    <xf numFmtId="3" fontId="20" fillId="7" borderId="3" xfId="0" applyNumberFormat="1" applyFont="1" applyFill="1" applyBorder="1" applyAlignment="1">
      <alignment horizontal="right" vertical="center" wrapText="1"/>
    </xf>
    <xf numFmtId="0" fontId="23" fillId="7" borderId="3" xfId="0" applyFont="1" applyFill="1" applyBorder="1" applyAlignment="1">
      <alignment vertical="center" wrapText="1"/>
    </xf>
    <xf numFmtId="0" fontId="23" fillId="7" borderId="3" xfId="0" applyFont="1" applyFill="1" applyBorder="1" applyAlignment="1">
      <alignment horizontal="center" vertical="center" wrapText="1"/>
    </xf>
    <xf numFmtId="164" fontId="4" fillId="3" borderId="10" xfId="0" applyNumberFormat="1" applyFont="1" applyFill="1" applyBorder="1" applyAlignment="1">
      <alignment horizontal="right" vertical="center" wrapText="1"/>
    </xf>
    <xf numFmtId="164" fontId="4" fillId="3" borderId="9" xfId="0" applyNumberFormat="1" applyFont="1" applyFill="1" applyBorder="1" applyAlignment="1">
      <alignment horizontal="right" vertical="center" wrapText="1"/>
    </xf>
    <xf numFmtId="0" fontId="20" fillId="7" borderId="8" xfId="0" applyFont="1" applyFill="1" applyBorder="1" applyAlignment="1">
      <alignment wrapText="1"/>
    </xf>
    <xf numFmtId="0" fontId="20" fillId="7" borderId="8" xfId="0" applyFont="1" applyFill="1" applyBorder="1" applyAlignment="1">
      <alignment vertical="center" wrapText="1"/>
    </xf>
    <xf numFmtId="0" fontId="20" fillId="7" borderId="14" xfId="0" applyFont="1" applyFill="1" applyBorder="1" applyAlignment="1">
      <alignment vertical="center" wrapText="1"/>
    </xf>
    <xf numFmtId="0" fontId="20" fillId="7" borderId="7" xfId="0" applyFont="1" applyFill="1" applyBorder="1" applyAlignment="1">
      <alignment vertical="center" wrapText="1"/>
    </xf>
    <xf numFmtId="164" fontId="20" fillId="7" borderId="7" xfId="0" applyNumberFormat="1" applyFont="1" applyFill="1" applyBorder="1" applyAlignment="1">
      <alignment horizontal="right" vertical="center" wrapText="1"/>
    </xf>
    <xf numFmtId="0" fontId="70" fillId="7" borderId="0" xfId="0" applyFont="1" applyFill="1" applyBorder="1" applyAlignment="1">
      <alignment vertical="center" wrapText="1"/>
    </xf>
    <xf numFmtId="3" fontId="38" fillId="7" borderId="8" xfId="0" applyNumberFormat="1" applyFont="1" applyFill="1" applyBorder="1" applyAlignment="1">
      <alignment horizontal="right" wrapText="1"/>
    </xf>
    <xf numFmtId="3" fontId="62" fillId="7" borderId="8" xfId="0" applyNumberFormat="1" applyFont="1" applyFill="1" applyBorder="1" applyAlignment="1">
      <alignment horizontal="right" vertical="center" wrapText="1"/>
    </xf>
    <xf numFmtId="3" fontId="39" fillId="7" borderId="10" xfId="0" applyNumberFormat="1" applyFont="1" applyFill="1" applyBorder="1" applyAlignment="1">
      <alignment horizontal="right" vertical="center" wrapText="1"/>
    </xf>
    <xf numFmtId="164" fontId="20" fillId="7" borderId="6" xfId="0" applyNumberFormat="1" applyFont="1" applyFill="1" applyBorder="1" applyAlignment="1">
      <alignment horizontal="right" vertical="center" wrapText="1"/>
    </xf>
    <xf numFmtId="3" fontId="62" fillId="7" borderId="10" xfId="0" applyNumberFormat="1" applyFont="1" applyFill="1" applyBorder="1" applyAlignment="1">
      <alignment horizontal="right" vertical="center" wrapText="1"/>
    </xf>
    <xf numFmtId="164" fontId="23" fillId="7" borderId="8" xfId="0" applyNumberFormat="1" applyFont="1" applyFill="1" applyBorder="1" applyAlignment="1">
      <alignment horizontal="right" vertical="center" wrapText="1"/>
    </xf>
    <xf numFmtId="164" fontId="23" fillId="7" borderId="5" xfId="0" applyNumberFormat="1" applyFont="1" applyFill="1" applyBorder="1" applyAlignment="1">
      <alignment horizontal="right" vertical="center" wrapText="1"/>
    </xf>
    <xf numFmtId="49" fontId="20" fillId="7" borderId="3" xfId="0" applyNumberFormat="1" applyFont="1" applyFill="1" applyBorder="1" applyAlignment="1">
      <alignment horizontal="right" vertical="center" wrapText="1"/>
    </xf>
    <xf numFmtId="0" fontId="39" fillId="7" borderId="4" xfId="0" applyFont="1" applyFill="1" applyBorder="1" applyAlignment="1">
      <alignment horizontal="right" vertical="center" wrapText="1"/>
    </xf>
    <xf numFmtId="9" fontId="23" fillId="7" borderId="1" xfId="0" applyNumberFormat="1" applyFont="1" applyFill="1" applyBorder="1" applyAlignment="1">
      <alignment horizontal="right" vertical="center" wrapText="1"/>
    </xf>
    <xf numFmtId="0" fontId="43" fillId="7" borderId="6" xfId="0" applyFont="1" applyFill="1" applyBorder="1" applyAlignment="1">
      <alignment horizontal="right" vertical="center" wrapText="1"/>
    </xf>
    <xf numFmtId="0" fontId="20" fillId="7" borderId="6" xfId="0" applyFont="1" applyFill="1" applyBorder="1" applyAlignment="1">
      <alignment vertical="center" wrapText="1"/>
    </xf>
    <xf numFmtId="164" fontId="23" fillId="3" borderId="10" xfId="0" applyNumberFormat="1" applyFont="1" applyFill="1" applyBorder="1" applyAlignment="1">
      <alignment horizontal="right" wrapText="1"/>
    </xf>
    <xf numFmtId="164" fontId="38" fillId="0" borderId="10" xfId="0" applyNumberFormat="1" applyFont="1" applyFill="1" applyBorder="1" applyAlignment="1">
      <alignment horizontal="right" vertical="center" wrapText="1"/>
    </xf>
    <xf numFmtId="164" fontId="20" fillId="7" borderId="0" xfId="0" applyNumberFormat="1" applyFont="1" applyFill="1" applyBorder="1" applyAlignment="1">
      <alignment horizontal="right" vertical="center" wrapText="1"/>
    </xf>
    <xf numFmtId="164" fontId="38" fillId="7" borderId="8" xfId="0" quotePrefix="1" applyNumberFormat="1" applyFont="1" applyFill="1" applyBorder="1" applyAlignment="1">
      <alignment horizontal="right" vertical="center" wrapText="1"/>
    </xf>
    <xf numFmtId="164" fontId="39" fillId="7" borderId="8" xfId="0" applyNumberFormat="1" applyFont="1" applyFill="1" applyBorder="1" applyAlignment="1">
      <alignment horizontal="right" vertical="center" wrapText="1"/>
    </xf>
    <xf numFmtId="3" fontId="71" fillId="7" borderId="0" xfId="0" applyNumberFormat="1" applyFont="1" applyFill="1" applyAlignment="1">
      <alignment vertical="center" wrapText="1"/>
    </xf>
    <xf numFmtId="3" fontId="29" fillId="7" borderId="0" xfId="0" applyNumberFormat="1" applyFont="1" applyFill="1" applyAlignment="1">
      <alignment vertical="center"/>
    </xf>
    <xf numFmtId="164" fontId="39" fillId="7" borderId="10" xfId="0" applyNumberFormat="1" applyFont="1" applyFill="1" applyBorder="1" applyAlignment="1">
      <alignment horizontal="right" vertical="center" wrapText="1"/>
    </xf>
    <xf numFmtId="3" fontId="20" fillId="3" borderId="3" xfId="0" applyNumberFormat="1" applyFont="1" applyFill="1" applyBorder="1" applyAlignment="1">
      <alignment wrapText="1"/>
    </xf>
    <xf numFmtId="164" fontId="20" fillId="7" borderId="3" xfId="0" applyNumberFormat="1" applyFont="1" applyFill="1" applyBorder="1" applyAlignment="1">
      <alignment horizontal="right" wrapText="1"/>
    </xf>
    <xf numFmtId="3" fontId="20" fillId="7" borderId="3" xfId="0" applyNumberFormat="1" applyFont="1" applyFill="1" applyBorder="1" applyAlignment="1">
      <alignment vertical="center" wrapText="1"/>
    </xf>
    <xf numFmtId="3" fontId="20" fillId="7" borderId="1" xfId="0" applyNumberFormat="1" applyFont="1" applyFill="1" applyBorder="1" applyAlignment="1">
      <alignment vertical="center" wrapText="1"/>
    </xf>
    <xf numFmtId="0" fontId="20" fillId="7" borderId="3" xfId="0" applyFont="1" applyFill="1" applyBorder="1" applyAlignment="1">
      <alignment horizontal="right" vertical="center" wrapText="1"/>
    </xf>
    <xf numFmtId="3" fontId="5" fillId="3" borderId="10" xfId="0" applyNumberFormat="1" applyFont="1" applyFill="1" applyBorder="1" applyAlignment="1">
      <alignment vertical="center" wrapText="1"/>
    </xf>
    <xf numFmtId="0" fontId="23" fillId="2" borderId="3" xfId="0" applyFont="1" applyFill="1" applyBorder="1" applyAlignment="1">
      <alignment vertical="center" wrapText="1"/>
    </xf>
    <xf numFmtId="164" fontId="38" fillId="7" borderId="4" xfId="0" applyNumberFormat="1" applyFont="1" applyFill="1" applyBorder="1" applyAlignment="1">
      <alignment horizontal="right" vertical="center" wrapText="1"/>
    </xf>
    <xf numFmtId="164" fontId="38" fillId="3" borderId="4" xfId="0" applyNumberFormat="1" applyFont="1" applyFill="1" applyBorder="1" applyAlignment="1">
      <alignment horizontal="right" vertical="center" wrapText="1"/>
    </xf>
    <xf numFmtId="0" fontId="23" fillId="2" borderId="4" xfId="0" applyFont="1" applyFill="1" applyBorder="1" applyAlignment="1">
      <alignment vertical="center" wrapText="1"/>
    </xf>
    <xf numFmtId="164" fontId="23" fillId="7" borderId="3" xfId="0" applyNumberFormat="1" applyFont="1" applyFill="1" applyBorder="1" applyAlignment="1">
      <alignment horizontal="right" vertical="center" wrapText="1"/>
    </xf>
    <xf numFmtId="0" fontId="91" fillId="7" borderId="0" xfId="0" applyFont="1" applyFill="1" applyBorder="1" applyAlignment="1">
      <alignment horizontal="right" vertical="center" wrapText="1"/>
    </xf>
    <xf numFmtId="0" fontId="76" fillId="2" borderId="0" xfId="0" applyFont="1" applyFill="1" applyBorder="1" applyAlignment="1">
      <alignment horizontal="right" vertical="center" wrapText="1"/>
    </xf>
    <xf numFmtId="0" fontId="39" fillId="2" borderId="0" xfId="0" applyFont="1" applyFill="1" applyBorder="1" applyAlignment="1">
      <alignment horizontal="right" vertical="center" wrapText="1"/>
    </xf>
    <xf numFmtId="0" fontId="38" fillId="2" borderId="0" xfId="0" applyFont="1" applyFill="1" applyBorder="1" applyAlignment="1">
      <alignment horizontal="right" vertical="center" wrapText="1"/>
    </xf>
    <xf numFmtId="3" fontId="39" fillId="3" borderId="9" xfId="0" applyNumberFormat="1" applyFont="1" applyFill="1" applyBorder="1" applyAlignment="1">
      <alignment horizontal="center" vertical="center" wrapText="1"/>
    </xf>
    <xf numFmtId="164" fontId="38" fillId="7" borderId="9" xfId="0" applyNumberFormat="1" applyFont="1" applyFill="1" applyBorder="1" applyAlignment="1">
      <alignment horizontal="right" wrapText="1"/>
    </xf>
    <xf numFmtId="3" fontId="39" fillId="7" borderId="8" xfId="0" applyNumberFormat="1" applyFont="1" applyFill="1" applyBorder="1" applyAlignment="1">
      <alignment horizontal="right" wrapText="1"/>
    </xf>
    <xf numFmtId="3" fontId="39" fillId="7" borderId="5" xfId="0" applyNumberFormat="1" applyFont="1" applyFill="1" applyBorder="1" applyAlignment="1">
      <alignment horizontal="right" vertical="center" wrapText="1"/>
    </xf>
    <xf numFmtId="3" fontId="20" fillId="7" borderId="5" xfId="0" applyNumberFormat="1" applyFont="1" applyFill="1" applyBorder="1" applyAlignment="1">
      <alignment horizontal="right" vertical="center" wrapText="1"/>
    </xf>
    <xf numFmtId="164" fontId="5" fillId="7" borderId="9" xfId="0" applyNumberFormat="1" applyFont="1" applyFill="1" applyBorder="1" applyAlignment="1">
      <alignment horizontal="right" vertical="center" wrapText="1"/>
    </xf>
    <xf numFmtId="164" fontId="5" fillId="7" borderId="8" xfId="0" applyNumberFormat="1" applyFont="1" applyFill="1" applyBorder="1" applyAlignment="1">
      <alignment horizontal="right" wrapText="1"/>
    </xf>
    <xf numFmtId="3" fontId="5" fillId="3" borderId="10" xfId="0" applyNumberFormat="1" applyFont="1" applyFill="1" applyBorder="1" applyAlignment="1">
      <alignment horizontal="left" vertical="center" wrapText="1"/>
    </xf>
    <xf numFmtId="3" fontId="39" fillId="0" borderId="10" xfId="0" applyNumberFormat="1" applyFont="1" applyBorder="1" applyAlignment="1">
      <alignment vertical="center" wrapText="1"/>
    </xf>
    <xf numFmtId="0" fontId="38" fillId="0" borderId="10" xfId="0" applyFont="1" applyBorder="1" applyAlignment="1">
      <alignment vertical="center" wrapText="1"/>
    </xf>
    <xf numFmtId="3" fontId="39" fillId="7" borderId="10" xfId="0" applyNumberFormat="1" applyFont="1" applyFill="1" applyBorder="1" applyAlignment="1">
      <alignment horizontal="right" wrapText="1"/>
    </xf>
    <xf numFmtId="3" fontId="39" fillId="3" borderId="10" xfId="0" applyNumberFormat="1" applyFont="1" applyFill="1" applyBorder="1" applyAlignment="1">
      <alignment horizontal="right" wrapText="1"/>
    </xf>
    <xf numFmtId="3" fontId="20" fillId="3" borderId="3" xfId="0" applyNumberFormat="1" applyFont="1" applyFill="1" applyBorder="1" applyAlignment="1">
      <alignment horizontal="justify" vertical="center" wrapText="1"/>
    </xf>
    <xf numFmtId="3" fontId="20" fillId="3" borderId="3" xfId="0" applyNumberFormat="1" applyFont="1" applyFill="1" applyBorder="1" applyAlignment="1">
      <alignment horizontal="left" vertical="center" wrapText="1"/>
    </xf>
    <xf numFmtId="3" fontId="4" fillId="3" borderId="3" xfId="0" applyNumberFormat="1" applyFont="1" applyFill="1" applyBorder="1" applyAlignment="1">
      <alignment vertical="center" wrapText="1"/>
    </xf>
    <xf numFmtId="3" fontId="20" fillId="7" borderId="6" xfId="0" applyNumberFormat="1" applyFont="1" applyFill="1" applyBorder="1" applyAlignment="1">
      <alignment horizontal="right" wrapText="1"/>
    </xf>
    <xf numFmtId="3" fontId="20" fillId="3" borderId="6" xfId="0" applyNumberFormat="1" applyFont="1" applyFill="1" applyBorder="1" applyAlignment="1">
      <alignment horizontal="right" wrapText="1"/>
    </xf>
    <xf numFmtId="3" fontId="20" fillId="3" borderId="6" xfId="0" applyNumberFormat="1" applyFont="1" applyFill="1" applyBorder="1" applyAlignment="1">
      <alignment wrapText="1"/>
    </xf>
    <xf numFmtId="3" fontId="4" fillId="3" borderId="6" xfId="0" applyNumberFormat="1" applyFont="1" applyFill="1" applyBorder="1" applyAlignment="1">
      <alignment vertical="center" wrapText="1"/>
    </xf>
    <xf numFmtId="164" fontId="23" fillId="7" borderId="9" xfId="0" applyNumberFormat="1" applyFont="1" applyFill="1" applyBorder="1" applyAlignment="1">
      <alignment horizontal="right" vertical="center" wrapText="1"/>
    </xf>
    <xf numFmtId="3" fontId="29" fillId="7" borderId="0" xfId="0" applyNumberFormat="1" applyFont="1" applyFill="1" applyBorder="1" applyAlignment="1">
      <alignment vertical="center"/>
    </xf>
    <xf numFmtId="164" fontId="23" fillId="7" borderId="0" xfId="0" applyNumberFormat="1" applyFont="1" applyFill="1" applyBorder="1" applyAlignment="1">
      <alignment horizontal="right" vertical="center" wrapText="1"/>
    </xf>
    <xf numFmtId="164" fontId="39" fillId="7" borderId="8" xfId="0" applyNumberFormat="1" applyFont="1" applyFill="1" applyBorder="1" applyAlignment="1">
      <alignment horizontal="right" wrapText="1"/>
    </xf>
    <xf numFmtId="164" fontId="39" fillId="7" borderId="0" xfId="0" applyNumberFormat="1" applyFont="1" applyFill="1" applyBorder="1" applyAlignment="1">
      <alignment horizontal="right" wrapText="1"/>
    </xf>
    <xf numFmtId="164" fontId="39" fillId="7" borderId="0" xfId="0" applyNumberFormat="1" applyFont="1" applyFill="1" applyBorder="1" applyAlignment="1">
      <alignment horizontal="right" vertical="center" wrapText="1"/>
    </xf>
    <xf numFmtId="3" fontId="23" fillId="3" borderId="3" xfId="0" applyNumberFormat="1" applyFont="1" applyFill="1" applyBorder="1" applyAlignment="1">
      <alignment vertical="center" wrapText="1"/>
    </xf>
    <xf numFmtId="3" fontId="20" fillId="3" borderId="4" xfId="0" applyNumberFormat="1" applyFont="1" applyFill="1" applyBorder="1" applyAlignment="1">
      <alignment vertical="center" wrapText="1"/>
    </xf>
    <xf numFmtId="164" fontId="20" fillId="0" borderId="4" xfId="0" applyNumberFormat="1" applyFont="1" applyFill="1" applyBorder="1" applyAlignment="1">
      <alignment horizontal="right" vertical="center" wrapText="1"/>
    </xf>
    <xf numFmtId="3" fontId="20" fillId="7" borderId="6" xfId="0" applyNumberFormat="1" applyFont="1" applyFill="1" applyBorder="1" applyAlignment="1">
      <alignment vertical="center" wrapText="1"/>
    </xf>
    <xf numFmtId="164" fontId="23" fillId="7" borderId="6" xfId="0" applyNumberFormat="1" applyFont="1" applyFill="1" applyBorder="1" applyAlignment="1">
      <alignment horizontal="right" vertical="center" wrapText="1"/>
    </xf>
    <xf numFmtId="3" fontId="23" fillId="7" borderId="6" xfId="0" applyNumberFormat="1" applyFont="1" applyFill="1" applyBorder="1" applyAlignment="1">
      <alignment vertical="center" wrapText="1"/>
    </xf>
    <xf numFmtId="0" fontId="43" fillId="7" borderId="1" xfId="0" applyFont="1" applyFill="1" applyBorder="1" applyAlignment="1">
      <alignment horizontal="right" vertical="center" wrapText="1"/>
    </xf>
    <xf numFmtId="3" fontId="34" fillId="7" borderId="1" xfId="0" applyNumberFormat="1" applyFont="1" applyFill="1" applyBorder="1" applyAlignment="1">
      <alignment horizontal="center" wrapText="1"/>
    </xf>
    <xf numFmtId="164" fontId="4" fillId="7" borderId="6" xfId="0" applyNumberFormat="1" applyFont="1" applyFill="1" applyBorder="1" applyAlignment="1">
      <alignment horizontal="right" vertical="center" wrapText="1"/>
    </xf>
    <xf numFmtId="164" fontId="23" fillId="0" borderId="9" xfId="0" applyNumberFormat="1" applyFont="1" applyFill="1" applyBorder="1" applyAlignment="1">
      <alignment horizontal="right" vertical="center" wrapText="1"/>
    </xf>
    <xf numFmtId="1" fontId="78" fillId="7" borderId="3" xfId="0" applyNumberFormat="1" applyFont="1" applyFill="1" applyBorder="1" applyAlignment="1">
      <alignment horizontal="right" vertical="center" wrapText="1"/>
    </xf>
    <xf numFmtId="3" fontId="58" fillId="7" borderId="0" xfId="0" applyNumberFormat="1" applyFont="1" applyFill="1" applyBorder="1" applyAlignment="1">
      <alignment horizontal="right" vertical="center" wrapText="1"/>
    </xf>
    <xf numFmtId="0" fontId="38" fillId="7" borderId="0" xfId="0" applyFont="1" applyFill="1" applyBorder="1" applyAlignment="1">
      <alignment horizontal="right" vertical="center" wrapText="1"/>
    </xf>
    <xf numFmtId="0" fontId="23" fillId="3"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0" fillId="7" borderId="0" xfId="0" applyFont="1" applyFill="1" applyBorder="1" applyAlignment="1">
      <alignment horizontal="right" vertical="center" wrapText="1"/>
    </xf>
    <xf numFmtId="0" fontId="24" fillId="3" borderId="6" xfId="0" applyFont="1" applyFill="1" applyBorder="1" applyAlignment="1">
      <alignment vertical="top" wrapText="1"/>
    </xf>
    <xf numFmtId="164" fontId="24" fillId="3" borderId="6" xfId="0" applyNumberFormat="1" applyFont="1" applyFill="1" applyBorder="1" applyAlignment="1">
      <alignment horizontal="right" vertical="top" wrapText="1"/>
    </xf>
    <xf numFmtId="164" fontId="24" fillId="7" borderId="6" xfId="0" applyNumberFormat="1" applyFont="1" applyFill="1" applyBorder="1" applyAlignment="1">
      <alignment horizontal="right" vertical="top" wrapText="1"/>
    </xf>
    <xf numFmtId="0" fontId="5" fillId="7" borderId="0" xfId="0" applyFont="1" applyFill="1" applyBorder="1" applyAlignment="1">
      <alignment horizontal="right" vertical="center" wrapText="1"/>
    </xf>
    <xf numFmtId="164" fontId="23" fillId="7" borderId="1" xfId="0" applyNumberFormat="1" applyFont="1" applyFill="1" applyBorder="1" applyAlignment="1">
      <alignment horizontal="right" vertical="center" wrapText="1"/>
    </xf>
    <xf numFmtId="0" fontId="39" fillId="3" borderId="10" xfId="0" applyFont="1" applyFill="1" applyBorder="1" applyAlignment="1">
      <alignment horizontal="justify" vertical="center" wrapText="1"/>
    </xf>
    <xf numFmtId="0" fontId="20" fillId="3" borderId="10" xfId="0" applyFont="1" applyFill="1" applyBorder="1" applyAlignment="1">
      <alignment wrapText="1"/>
    </xf>
    <xf numFmtId="164" fontId="39" fillId="7" borderId="9" xfId="0" applyNumberFormat="1" applyFont="1" applyFill="1" applyBorder="1" applyAlignment="1">
      <alignment horizontal="right" vertical="center" wrapText="1"/>
    </xf>
    <xf numFmtId="164" fontId="39" fillId="7" borderId="9" xfId="0" applyNumberFormat="1" applyFont="1" applyFill="1" applyBorder="1" applyAlignment="1">
      <alignment horizontal="right" wrapText="1"/>
    </xf>
    <xf numFmtId="0" fontId="77" fillId="3" borderId="6" xfId="0" applyFont="1" applyFill="1" applyBorder="1" applyAlignment="1">
      <alignment vertical="center" wrapText="1"/>
    </xf>
    <xf numFmtId="0" fontId="39" fillId="3" borderId="6" xfId="0" applyFont="1" applyFill="1" applyBorder="1" applyAlignment="1">
      <alignment vertical="center" wrapText="1"/>
    </xf>
    <xf numFmtId="164" fontId="23" fillId="3" borderId="0" xfId="0" applyNumberFormat="1" applyFont="1" applyFill="1" applyBorder="1" applyAlignment="1">
      <alignment horizontal="right" wrapText="1"/>
    </xf>
    <xf numFmtId="3" fontId="20" fillId="7" borderId="3" xfId="0" applyNumberFormat="1" applyFont="1" applyFill="1" applyBorder="1" applyAlignment="1">
      <alignment horizontal="right" wrapText="1"/>
    </xf>
    <xf numFmtId="0" fontId="20" fillId="7" borderId="3" xfId="0" applyFont="1" applyFill="1" applyBorder="1" applyAlignment="1">
      <alignment vertical="center" wrapText="1"/>
    </xf>
    <xf numFmtId="0" fontId="20" fillId="7" borderId="3" xfId="0" applyFont="1" applyFill="1" applyBorder="1" applyAlignment="1">
      <alignment horizontal="center" wrapText="1"/>
    </xf>
    <xf numFmtId="164" fontId="20" fillId="7" borderId="6" xfId="0" applyNumberFormat="1" applyFont="1" applyFill="1" applyBorder="1" applyAlignment="1">
      <alignment horizontal="right" wrapText="1"/>
    </xf>
    <xf numFmtId="0" fontId="20" fillId="7" borderId="6" xfId="0" applyFont="1" applyFill="1" applyBorder="1" applyAlignment="1">
      <alignment horizontal="center" wrapText="1"/>
    </xf>
    <xf numFmtId="0" fontId="20" fillId="7" borderId="0" xfId="0" applyFont="1" applyFill="1" applyAlignment="1">
      <alignment horizontal="right" vertical="center" wrapText="1"/>
    </xf>
    <xf numFmtId="0" fontId="20" fillId="7" borderId="1" xfId="0" applyFont="1" applyFill="1" applyBorder="1" applyAlignment="1">
      <alignment horizontal="right" vertical="center" wrapText="1"/>
    </xf>
    <xf numFmtId="0" fontId="20" fillId="7" borderId="4" xfId="0" applyFont="1" applyFill="1" applyBorder="1" applyAlignment="1">
      <alignment horizontal="right" vertical="center" wrapText="1"/>
    </xf>
    <xf numFmtId="0" fontId="23" fillId="7" borderId="4" xfId="0" applyFont="1" applyFill="1" applyBorder="1" applyAlignment="1">
      <alignment horizontal="right" vertical="center" wrapText="1"/>
    </xf>
    <xf numFmtId="0" fontId="23" fillId="7" borderId="0" xfId="0" applyFont="1" applyFill="1" applyBorder="1" applyAlignment="1">
      <alignment horizontal="right" vertical="center" wrapText="1"/>
    </xf>
    <xf numFmtId="3" fontId="23" fillId="3" borderId="10" xfId="0" applyNumberFormat="1" applyFont="1" applyFill="1" applyBorder="1" applyAlignment="1">
      <alignment horizontal="right" vertical="center" wrapText="1"/>
    </xf>
    <xf numFmtId="0" fontId="20" fillId="3" borderId="3" xfId="0" applyFont="1" applyFill="1" applyBorder="1" applyAlignment="1">
      <alignment horizontal="justify" vertical="center" wrapText="1"/>
    </xf>
    <xf numFmtId="0" fontId="38" fillId="7" borderId="0" xfId="0" applyFont="1" applyFill="1" applyBorder="1" applyAlignment="1">
      <alignment horizontal="justify" vertical="center" wrapText="1"/>
    </xf>
    <xf numFmtId="49" fontId="38" fillId="3" borderId="9" xfId="0" applyNumberFormat="1" applyFont="1" applyFill="1" applyBorder="1" applyAlignment="1">
      <alignment horizontal="left" vertical="center" wrapText="1"/>
    </xf>
    <xf numFmtId="14" fontId="20" fillId="7" borderId="0" xfId="0" applyNumberFormat="1" applyFont="1" applyFill="1" applyBorder="1" applyAlignment="1">
      <alignment horizontal="right" vertical="center" wrapText="1"/>
    </xf>
    <xf numFmtId="164" fontId="5" fillId="7" borderId="0" xfId="0" applyNumberFormat="1" applyFont="1" applyFill="1" applyBorder="1" applyAlignment="1">
      <alignment horizontal="right" wrapText="1"/>
    </xf>
    <xf numFmtId="164" fontId="4" fillId="7" borderId="4" xfId="0" applyNumberFormat="1" applyFont="1" applyFill="1" applyBorder="1" applyAlignment="1">
      <alignment horizontal="right" wrapText="1"/>
    </xf>
    <xf numFmtId="164" fontId="39" fillId="7" borderId="10" xfId="0" applyNumberFormat="1" applyFont="1" applyFill="1" applyBorder="1" applyAlignment="1">
      <alignment horizontal="right" wrapText="1"/>
    </xf>
    <xf numFmtId="3" fontId="20" fillId="7" borderId="1" xfId="0" applyNumberFormat="1" applyFont="1" applyFill="1" applyBorder="1" applyAlignment="1">
      <alignment horizontal="right" wrapText="1"/>
    </xf>
    <xf numFmtId="0" fontId="39" fillId="7" borderId="0" xfId="0" applyFont="1" applyFill="1" applyBorder="1" applyAlignment="1">
      <alignment horizontal="right" wrapText="1"/>
    </xf>
    <xf numFmtId="164" fontId="39" fillId="7" borderId="5" xfId="0" applyNumberFormat="1" applyFont="1" applyFill="1" applyBorder="1" applyAlignment="1">
      <alignment horizontal="right" wrapText="1"/>
    </xf>
    <xf numFmtId="0" fontId="4" fillId="7" borderId="0" xfId="0" applyFont="1" applyFill="1" applyBorder="1" applyAlignment="1">
      <alignment vertical="center" wrapText="1"/>
    </xf>
    <xf numFmtId="0" fontId="23" fillId="7" borderId="0" xfId="0" applyFont="1" applyFill="1" applyBorder="1" applyAlignment="1">
      <alignment vertical="center" wrapText="1"/>
    </xf>
    <xf numFmtId="0" fontId="98" fillId="3" borderId="0" xfId="0" applyFont="1" applyFill="1" applyBorder="1" applyAlignment="1">
      <alignment vertical="center" wrapText="1"/>
    </xf>
    <xf numFmtId="3" fontId="27" fillId="0" borderId="4" xfId="0" applyNumberFormat="1" applyFont="1" applyFill="1" applyBorder="1"/>
    <xf numFmtId="3" fontId="20" fillId="0" borderId="0" xfId="0" applyNumberFormat="1" applyFont="1" applyFill="1" applyBorder="1" applyAlignment="1">
      <alignment horizontal="right" wrapText="1"/>
    </xf>
    <xf numFmtId="3" fontId="20" fillId="0" borderId="1" xfId="0" applyNumberFormat="1" applyFont="1" applyFill="1" applyBorder="1" applyAlignment="1">
      <alignment horizontal="right" wrapText="1"/>
    </xf>
    <xf numFmtId="3" fontId="20" fillId="0" borderId="0" xfId="0" applyNumberFormat="1" applyFont="1" applyFill="1" applyBorder="1" applyAlignment="1">
      <alignment horizontal="justify" vertical="top" wrapText="1"/>
    </xf>
    <xf numFmtId="3" fontId="39" fillId="0" borderId="8" xfId="0" applyNumberFormat="1" applyFont="1" applyFill="1" applyBorder="1" applyAlignment="1">
      <alignment horizontal="justify" vertical="top" wrapText="1"/>
    </xf>
    <xf numFmtId="3" fontId="39" fillId="0" borderId="10" xfId="0" applyNumberFormat="1" applyFont="1" applyFill="1" applyBorder="1" applyAlignment="1">
      <alignment horizontal="justify" vertical="top" wrapText="1"/>
    </xf>
    <xf numFmtId="3" fontId="23" fillId="0" borderId="3" xfId="0" applyNumberFormat="1" applyFont="1" applyFill="1" applyBorder="1" applyAlignment="1">
      <alignment horizontal="justify" vertical="top" wrapText="1"/>
    </xf>
    <xf numFmtId="0" fontId="20" fillId="3" borderId="3" xfId="0" applyFont="1" applyFill="1" applyBorder="1" applyAlignment="1">
      <alignment horizontal="center" vertical="center" wrapText="1"/>
    </xf>
    <xf numFmtId="164" fontId="23" fillId="0" borderId="5" xfId="0" applyNumberFormat="1" applyFont="1" applyFill="1" applyBorder="1" applyAlignment="1">
      <alignment horizontal="right" vertical="center" wrapText="1"/>
    </xf>
    <xf numFmtId="0" fontId="102" fillId="0" borderId="0" xfId="0" applyFont="1" applyAlignment="1">
      <alignment vertical="center" wrapText="1"/>
    </xf>
    <xf numFmtId="0" fontId="23" fillId="7" borderId="1" xfId="0" applyFont="1" applyFill="1" applyBorder="1" applyAlignment="1">
      <alignment horizontal="right" vertical="center" wrapText="1"/>
    </xf>
    <xf numFmtId="0" fontId="67" fillId="0" borderId="0" xfId="0" applyFont="1" applyAlignment="1">
      <alignment horizontal="justify" vertical="center"/>
    </xf>
    <xf numFmtId="0" fontId="38" fillId="0" borderId="0" xfId="0" applyFont="1" applyBorder="1" applyAlignment="1">
      <alignment horizontal="right" vertical="center" wrapText="1"/>
    </xf>
    <xf numFmtId="0" fontId="38" fillId="0" borderId="1" xfId="0" applyFont="1" applyBorder="1" applyAlignment="1">
      <alignment horizontal="right" vertical="center" wrapText="1"/>
    </xf>
    <xf numFmtId="0" fontId="23" fillId="7" borderId="1" xfId="0" applyFont="1" applyFill="1" applyBorder="1" applyAlignment="1">
      <alignment vertical="center" wrapText="1"/>
    </xf>
    <xf numFmtId="0" fontId="39" fillId="0" borderId="8" xfId="0" applyFont="1" applyFill="1" applyBorder="1" applyAlignment="1">
      <alignment wrapText="1"/>
    </xf>
    <xf numFmtId="0" fontId="39" fillId="0" borderId="9" xfId="0" applyFont="1" applyFill="1" applyBorder="1" applyAlignment="1">
      <alignment vertical="center" wrapText="1"/>
    </xf>
    <xf numFmtId="14" fontId="43" fillId="3" borderId="0" xfId="0" applyNumberFormat="1" applyFont="1" applyFill="1" applyBorder="1" applyAlignment="1">
      <alignment horizontal="right" vertical="center" wrapText="1"/>
    </xf>
    <xf numFmtId="0" fontId="19" fillId="0" borderId="0" xfId="0" applyFont="1" applyBorder="1" applyAlignment="1">
      <alignment horizontal="center" vertical="center"/>
    </xf>
    <xf numFmtId="165" fontId="23" fillId="3" borderId="0" xfId="0" applyNumberFormat="1" applyFont="1" applyFill="1" applyBorder="1" applyAlignment="1">
      <alignment horizontal="right" vertical="center" wrapText="1"/>
    </xf>
    <xf numFmtId="164" fontId="5" fillId="3" borderId="0" xfId="0" applyNumberFormat="1" applyFont="1" applyFill="1" applyBorder="1" applyAlignment="1">
      <alignment horizontal="right"/>
    </xf>
    <xf numFmtId="165" fontId="4" fillId="3" borderId="0"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0" fontId="38" fillId="0" borderId="0" xfId="0" applyFont="1" applyAlignment="1">
      <alignment horizontal="right" vertical="center" wrapText="1"/>
    </xf>
    <xf numFmtId="164" fontId="0" fillId="3" borderId="0" xfId="0" applyNumberFormat="1" applyFill="1"/>
    <xf numFmtId="164" fontId="38" fillId="0" borderId="9" xfId="0" applyNumberFormat="1" applyFont="1" applyFill="1" applyBorder="1" applyAlignment="1">
      <alignment horizontal="right" wrapText="1"/>
    </xf>
    <xf numFmtId="3" fontId="0" fillId="3" borderId="0" xfId="0" applyNumberFormat="1" applyFill="1" applyAlignment="1">
      <alignment horizontal="center" vertical="center"/>
    </xf>
    <xf numFmtId="164" fontId="0" fillId="0" borderId="0" xfId="0" applyNumberFormat="1" applyAlignment="1">
      <alignment horizontal="center" vertical="center"/>
    </xf>
    <xf numFmtId="0" fontId="67" fillId="0" borderId="0" xfId="0" applyFont="1" applyAlignment="1">
      <alignment vertical="center"/>
    </xf>
    <xf numFmtId="3" fontId="20" fillId="3" borderId="0" xfId="0" applyNumberFormat="1" applyFont="1" applyFill="1" applyBorder="1" applyAlignment="1">
      <alignment vertical="center" wrapText="1"/>
    </xf>
    <xf numFmtId="3" fontId="23" fillId="3" borderId="9" xfId="0" applyNumberFormat="1" applyFont="1" applyFill="1" applyBorder="1" applyAlignment="1">
      <alignment horizontal="right" wrapText="1"/>
    </xf>
    <xf numFmtId="3" fontId="0" fillId="0" borderId="0" xfId="0" applyNumberFormat="1" applyAlignment="1">
      <alignment horizontal="right"/>
    </xf>
    <xf numFmtId="3" fontId="0" fillId="0" borderId="0" xfId="0" applyNumberFormat="1" applyFont="1" applyAlignment="1">
      <alignment vertical="center"/>
    </xf>
    <xf numFmtId="14" fontId="38" fillId="7" borderId="8" xfId="0" applyNumberFormat="1" applyFont="1" applyFill="1" applyBorder="1" applyAlignment="1">
      <alignment horizontal="center" vertical="center" wrapText="1"/>
    </xf>
    <xf numFmtId="165" fontId="39" fillId="7" borderId="8" xfId="0" applyNumberFormat="1" applyFont="1" applyFill="1" applyBorder="1" applyAlignment="1">
      <alignment horizontal="right" vertical="center" wrapText="1"/>
    </xf>
    <xf numFmtId="3" fontId="20" fillId="0" borderId="3" xfId="0" applyNumberFormat="1" applyFont="1" applyFill="1" applyBorder="1" applyAlignment="1">
      <alignment horizontal="right" vertical="center" wrapText="1"/>
    </xf>
    <xf numFmtId="3" fontId="19" fillId="0" borderId="0" xfId="0" applyNumberFormat="1" applyFont="1" applyFill="1" applyAlignment="1">
      <alignment vertical="center"/>
    </xf>
    <xf numFmtId="3" fontId="0" fillId="0" borderId="0" xfId="0" applyNumberFormat="1" applyFill="1" applyAlignment="1">
      <alignment vertical="center"/>
    </xf>
    <xf numFmtId="164" fontId="5" fillId="7" borderId="10" xfId="0" applyNumberFormat="1" applyFont="1" applyFill="1" applyBorder="1" applyAlignment="1">
      <alignment horizontal="right" vertical="center" wrapText="1"/>
    </xf>
    <xf numFmtId="164" fontId="4" fillId="7" borderId="3" xfId="0" applyNumberFormat="1" applyFont="1" applyFill="1" applyBorder="1" applyAlignment="1">
      <alignment horizontal="right" vertical="center" wrapText="1"/>
    </xf>
    <xf numFmtId="0" fontId="106" fillId="3" borderId="0" xfId="0" applyFont="1" applyFill="1" applyAlignment="1">
      <alignment vertical="center" wrapText="1"/>
    </xf>
    <xf numFmtId="164" fontId="5" fillId="3" borderId="0" xfId="0" applyNumberFormat="1" applyFont="1" applyFill="1" applyBorder="1" applyAlignment="1">
      <alignment horizontal="right" vertical="center" wrapText="1"/>
    </xf>
    <xf numFmtId="3" fontId="30" fillId="0" borderId="0" xfId="0" applyNumberFormat="1" applyFont="1" applyFill="1" applyAlignment="1"/>
    <xf numFmtId="3" fontId="27" fillId="0" borderId="4" xfId="0" applyNumberFormat="1" applyFont="1" applyFill="1" applyBorder="1" applyAlignment="1">
      <alignment horizontal="justify"/>
    </xf>
    <xf numFmtId="0" fontId="20" fillId="3" borderId="0" xfId="0" applyFont="1" applyFill="1" applyBorder="1" applyAlignment="1">
      <alignment vertical="center" wrapText="1"/>
    </xf>
    <xf numFmtId="0" fontId="20" fillId="3" borderId="1" xfId="0" applyFont="1" applyFill="1" applyBorder="1" applyAlignment="1">
      <alignment vertical="center" wrapText="1"/>
    </xf>
    <xf numFmtId="164" fontId="5" fillId="3" borderId="10" xfId="0" applyNumberFormat="1" applyFont="1" applyFill="1" applyBorder="1" applyAlignment="1">
      <alignment horizontal="right" wrapText="1"/>
    </xf>
    <xf numFmtId="164" fontId="4" fillId="3" borderId="3" xfId="0" applyNumberFormat="1" applyFont="1" applyFill="1" applyBorder="1" applyAlignment="1">
      <alignment horizontal="right" wrapText="1"/>
    </xf>
    <xf numFmtId="3" fontId="4" fillId="3" borderId="1" xfId="0" applyNumberFormat="1" applyFont="1" applyFill="1" applyBorder="1" applyAlignment="1">
      <alignment horizontal="right" wrapText="1"/>
    </xf>
    <xf numFmtId="3" fontId="39" fillId="2" borderId="0" xfId="0" applyNumberFormat="1" applyFont="1" applyFill="1" applyAlignment="1">
      <alignment vertical="center" wrapText="1"/>
    </xf>
    <xf numFmtId="0" fontId="38" fillId="0" borderId="0" xfId="0" applyFont="1" applyAlignment="1">
      <alignment wrapText="1"/>
    </xf>
    <xf numFmtId="3" fontId="39" fillId="3" borderId="5" xfId="0" applyNumberFormat="1" applyFont="1" applyFill="1" applyBorder="1" applyAlignment="1">
      <alignment vertical="center" wrapText="1"/>
    </xf>
    <xf numFmtId="0" fontId="39" fillId="0" borderId="8" xfId="0" applyFont="1" applyFill="1" applyBorder="1" applyAlignment="1">
      <alignment horizontal="left" vertical="center" wrapText="1"/>
    </xf>
    <xf numFmtId="164" fontId="23" fillId="0" borderId="3" xfId="0" applyNumberFormat="1" applyFont="1" applyFill="1" applyBorder="1" applyAlignment="1">
      <alignment horizontal="right" vertical="center" wrapText="1"/>
    </xf>
    <xf numFmtId="0" fontId="20" fillId="3" borderId="1" xfId="0" applyFont="1" applyFill="1" applyBorder="1" applyAlignment="1">
      <alignment vertical="center" wrapText="1"/>
    </xf>
    <xf numFmtId="164" fontId="20" fillId="0" borderId="8" xfId="0" applyNumberFormat="1" applyFont="1" applyFill="1" applyBorder="1" applyAlignment="1">
      <alignment vertical="center" wrapText="1"/>
    </xf>
    <xf numFmtId="164" fontId="39" fillId="0" borderId="8" xfId="0" applyNumberFormat="1" applyFont="1" applyFill="1" applyBorder="1" applyAlignment="1">
      <alignment horizontal="right" wrapText="1"/>
    </xf>
    <xf numFmtId="164" fontId="23" fillId="0" borderId="9" xfId="0" applyNumberFormat="1" applyFont="1" applyFill="1" applyBorder="1" applyAlignment="1">
      <alignment horizontal="right" wrapText="1"/>
    </xf>
    <xf numFmtId="164" fontId="38" fillId="0" borderId="0" xfId="0" applyNumberFormat="1" applyFont="1" applyFill="1" applyBorder="1" applyAlignment="1">
      <alignment horizontal="right" wrapText="1"/>
    </xf>
    <xf numFmtId="0" fontId="39" fillId="0" borderId="8" xfId="0" applyFont="1" applyFill="1" applyBorder="1" applyAlignment="1">
      <alignment vertical="center" wrapText="1"/>
    </xf>
    <xf numFmtId="0" fontId="39" fillId="0" borderId="8" xfId="0" applyFont="1" applyFill="1" applyBorder="1" applyAlignment="1">
      <alignment horizontal="center" wrapText="1"/>
    </xf>
    <xf numFmtId="164" fontId="5" fillId="0" borderId="8" xfId="0" applyNumberFormat="1" applyFont="1" applyFill="1" applyBorder="1" applyAlignment="1">
      <alignment horizontal="right" vertical="center" wrapText="1"/>
    </xf>
    <xf numFmtId="0" fontId="39" fillId="0" borderId="9" xfId="0" applyFont="1" applyFill="1" applyBorder="1" applyAlignment="1">
      <alignment horizontal="center" wrapText="1"/>
    </xf>
    <xf numFmtId="0" fontId="0" fillId="0" borderId="0" xfId="0" applyFill="1" applyAlignment="1">
      <alignment vertical="center"/>
    </xf>
    <xf numFmtId="0" fontId="7" fillId="0" borderId="0" xfId="0" applyFont="1" applyAlignment="1">
      <alignment vertical="center" wrapText="1"/>
    </xf>
    <xf numFmtId="0" fontId="38" fillId="0" borderId="0" xfId="0" applyFont="1" applyFill="1" applyBorder="1" applyAlignment="1">
      <alignment vertical="center" wrapText="1"/>
    </xf>
    <xf numFmtId="3" fontId="23" fillId="0" borderId="9" xfId="0" applyNumberFormat="1" applyFont="1" applyFill="1" applyBorder="1" applyAlignment="1">
      <alignment horizontal="right" vertical="center" wrapText="1"/>
    </xf>
    <xf numFmtId="0" fontId="5" fillId="3" borderId="8" xfId="0" applyFont="1" applyFill="1" applyBorder="1" applyAlignment="1">
      <alignment horizontal="center" vertical="center" wrapText="1"/>
    </xf>
    <xf numFmtId="164" fontId="5" fillId="7" borderId="8" xfId="0" applyNumberFormat="1" applyFont="1" applyFill="1" applyBorder="1" applyAlignment="1">
      <alignment horizontal="right" vertical="center" wrapText="1"/>
    </xf>
    <xf numFmtId="0" fontId="38"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8" fillId="0" borderId="8" xfId="0" applyFont="1" applyFill="1" applyBorder="1" applyAlignment="1">
      <alignment vertical="center" wrapText="1"/>
    </xf>
    <xf numFmtId="164" fontId="5" fillId="0" borderId="8" xfId="0" applyNumberFormat="1" applyFont="1" applyFill="1" applyBorder="1" applyAlignment="1">
      <alignment horizontal="right" wrapText="1"/>
    </xf>
    <xf numFmtId="0" fontId="20" fillId="0" borderId="8" xfId="0" applyFont="1" applyFill="1" applyBorder="1" applyAlignment="1">
      <alignment wrapText="1"/>
    </xf>
    <xf numFmtId="0" fontId="20" fillId="0" borderId="8" xfId="0" applyFont="1" applyFill="1" applyBorder="1" applyAlignment="1">
      <alignment vertical="center" wrapText="1"/>
    </xf>
    <xf numFmtId="164" fontId="20" fillId="0" borderId="8" xfId="0" applyNumberFormat="1" applyFont="1" applyFill="1" applyBorder="1" applyAlignment="1">
      <alignment horizontal="right" wrapText="1"/>
    </xf>
    <xf numFmtId="164" fontId="4" fillId="0" borderId="8" xfId="0" applyNumberFormat="1" applyFont="1" applyFill="1" applyBorder="1" applyAlignment="1">
      <alignment horizontal="right" vertical="center" wrapText="1"/>
    </xf>
    <xf numFmtId="164" fontId="20" fillId="0" borderId="8" xfId="0" applyNumberFormat="1" applyFont="1" applyFill="1" applyBorder="1" applyAlignment="1">
      <alignment horizontal="right" vertical="center" wrapText="1"/>
    </xf>
    <xf numFmtId="0" fontId="38" fillId="0" borderId="8" xfId="0" applyFont="1" applyFill="1" applyBorder="1" applyAlignment="1">
      <alignment horizontal="center" wrapText="1"/>
    </xf>
    <xf numFmtId="0" fontId="23" fillId="0" borderId="8" xfId="0" applyFont="1" applyFill="1" applyBorder="1" applyAlignment="1">
      <alignment wrapText="1"/>
    </xf>
    <xf numFmtId="0" fontId="23" fillId="0" borderId="8" xfId="0" applyFont="1" applyFill="1" applyBorder="1" applyAlignment="1">
      <alignment vertical="center" wrapText="1"/>
    </xf>
    <xf numFmtId="0" fontId="23" fillId="0" borderId="8" xfId="0" applyFont="1" applyFill="1" applyBorder="1" applyAlignment="1">
      <alignment horizontal="center" vertical="center" wrapText="1"/>
    </xf>
    <xf numFmtId="0" fontId="38" fillId="0" borderId="0" xfId="0" applyFont="1" applyFill="1" applyBorder="1" applyAlignment="1">
      <alignment horizontal="center" vertical="center" wrapText="1"/>
    </xf>
    <xf numFmtId="3" fontId="20" fillId="0" borderId="0" xfId="0" applyNumberFormat="1" applyFont="1" applyFill="1" applyBorder="1" applyAlignment="1">
      <alignment horizontal="right" vertical="center" wrapText="1"/>
    </xf>
    <xf numFmtId="0" fontId="38" fillId="0" borderId="9" xfId="0" applyFont="1" applyFill="1" applyBorder="1" applyAlignment="1">
      <alignment vertical="center" wrapText="1"/>
    </xf>
    <xf numFmtId="3" fontId="39" fillId="0" borderId="9"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0" fontId="38" fillId="0" borderId="8" xfId="0" applyFont="1" applyFill="1" applyBorder="1" applyAlignment="1">
      <alignment horizontal="center" vertical="center" wrapText="1"/>
    </xf>
    <xf numFmtId="3" fontId="20" fillId="0" borderId="8" xfId="0" applyNumberFormat="1" applyFont="1" applyFill="1" applyBorder="1" applyAlignment="1">
      <alignment horizontal="right" vertical="center" wrapText="1"/>
    </xf>
    <xf numFmtId="0" fontId="20" fillId="3" borderId="0" xfId="0" applyFont="1" applyFill="1" applyBorder="1" applyAlignment="1">
      <alignment vertical="center" wrapText="1"/>
    </xf>
    <xf numFmtId="3" fontId="5" fillId="0" borderId="8" xfId="0" applyNumberFormat="1" applyFont="1" applyFill="1" applyBorder="1" applyAlignment="1">
      <alignment horizontal="right" vertical="center" wrapText="1"/>
    </xf>
    <xf numFmtId="0" fontId="20" fillId="3" borderId="0" xfId="0" applyFont="1" applyFill="1" applyBorder="1" applyAlignment="1">
      <alignment vertical="center" wrapText="1"/>
    </xf>
    <xf numFmtId="0" fontId="20" fillId="3" borderId="1" xfId="0" applyFont="1" applyFill="1" applyBorder="1" applyAlignment="1">
      <alignment vertical="center" wrapText="1"/>
    </xf>
    <xf numFmtId="0" fontId="42" fillId="0" borderId="0" xfId="0" applyFont="1" applyAlignment="1">
      <alignment horizontal="left" vertical="center" wrapText="1"/>
    </xf>
    <xf numFmtId="0" fontId="26" fillId="3" borderId="0" xfId="0" applyFont="1" applyFill="1" applyAlignment="1">
      <alignment horizontal="left" vertical="center" wrapText="1"/>
    </xf>
    <xf numFmtId="0" fontId="26" fillId="3" borderId="0" xfId="0" applyFont="1" applyFill="1" applyAlignment="1"/>
    <xf numFmtId="14" fontId="10" fillId="7" borderId="5" xfId="0" applyNumberFormat="1" applyFont="1" applyFill="1" applyBorder="1" applyAlignment="1">
      <alignment horizontal="right" vertical="center" wrapText="1"/>
    </xf>
    <xf numFmtId="14" fontId="10" fillId="3" borderId="5" xfId="0" applyNumberFormat="1" applyFont="1" applyFill="1" applyBorder="1" applyAlignment="1">
      <alignment horizontal="right" vertical="center" wrapText="1"/>
    </xf>
    <xf numFmtId="0" fontId="76" fillId="0" borderId="0" xfId="0" applyFont="1" applyBorder="1" applyAlignment="1">
      <alignment horizontal="right" wrapText="1"/>
    </xf>
    <xf numFmtId="0" fontId="38" fillId="0" borderId="8" xfId="0" applyFont="1" applyBorder="1" applyAlignment="1">
      <alignment horizontal="right" vertical="center" wrapText="1"/>
    </xf>
    <xf numFmtId="14" fontId="78" fillId="7" borderId="5" xfId="0" applyNumberFormat="1" applyFont="1" applyFill="1" applyBorder="1" applyAlignment="1">
      <alignment horizontal="right" vertical="center" wrapText="1"/>
    </xf>
    <xf numFmtId="14" fontId="78" fillId="3" borderId="5" xfId="0" applyNumberFormat="1" applyFont="1" applyFill="1" applyBorder="1" applyAlignment="1">
      <alignment horizontal="right" vertical="center" wrapText="1"/>
    </xf>
    <xf numFmtId="14" fontId="78" fillId="3" borderId="0" xfId="0" applyNumberFormat="1" applyFont="1" applyFill="1" applyBorder="1" applyAlignment="1">
      <alignment horizontal="right" vertical="center" wrapText="1"/>
    </xf>
    <xf numFmtId="0" fontId="78" fillId="7" borderId="5" xfId="0" applyFont="1" applyFill="1" applyBorder="1" applyAlignment="1">
      <alignment horizontal="right" vertical="center" wrapText="1"/>
    </xf>
    <xf numFmtId="0" fontId="78" fillId="3" borderId="5" xfId="0" applyFont="1" applyFill="1" applyBorder="1" applyAlignment="1">
      <alignment horizontal="right" vertical="center" wrapText="1"/>
    </xf>
    <xf numFmtId="164" fontId="38" fillId="0" borderId="0" xfId="0" applyNumberFormat="1" applyFont="1" applyBorder="1" applyAlignment="1">
      <alignment horizontal="right" wrapText="1"/>
    </xf>
    <xf numFmtId="0" fontId="78" fillId="7" borderId="1" xfId="0" applyFont="1" applyFill="1" applyBorder="1" applyAlignment="1">
      <alignment horizontal="right" vertical="center" wrapText="1"/>
    </xf>
    <xf numFmtId="0" fontId="78" fillId="3" borderId="1" xfId="0" applyFont="1" applyFill="1" applyBorder="1" applyAlignment="1">
      <alignment horizontal="right" vertical="center" wrapText="1"/>
    </xf>
    <xf numFmtId="0" fontId="58" fillId="3" borderId="0" xfId="0" applyFont="1" applyFill="1" applyAlignment="1">
      <alignment vertical="center"/>
    </xf>
    <xf numFmtId="3" fontId="4" fillId="3" borderId="0" xfId="0" applyNumberFormat="1" applyFont="1" applyFill="1" applyBorder="1" applyAlignment="1">
      <alignment horizontal="right" wrapText="1"/>
    </xf>
    <xf numFmtId="0" fontId="50" fillId="0" borderId="0" xfId="0" applyFont="1" applyBorder="1" applyAlignment="1">
      <alignment vertical="center"/>
    </xf>
    <xf numFmtId="0" fontId="20" fillId="3" borderId="1" xfId="0" applyFont="1" applyFill="1" applyBorder="1" applyAlignment="1">
      <alignment horizontal="center" wrapText="1"/>
    </xf>
    <xf numFmtId="0" fontId="38" fillId="7" borderId="9" xfId="0" applyFont="1" applyFill="1" applyBorder="1" applyAlignment="1">
      <alignment horizontal="right" vertical="center" wrapText="1"/>
    </xf>
    <xf numFmtId="0" fontId="67" fillId="3" borderId="0" xfId="0" applyFont="1" applyFill="1" applyAlignment="1"/>
    <xf numFmtId="0" fontId="38" fillId="2" borderId="10" xfId="0" applyFont="1" applyFill="1" applyBorder="1" applyAlignment="1">
      <alignment horizontal="right" vertical="center" wrapText="1"/>
    </xf>
    <xf numFmtId="0" fontId="108" fillId="3" borderId="0" xfId="0" applyFont="1" applyFill="1" applyAlignment="1"/>
    <xf numFmtId="0" fontId="20" fillId="3" borderId="4" xfId="0" applyFont="1" applyFill="1" applyBorder="1" applyAlignment="1">
      <alignment horizontal="center" wrapText="1"/>
    </xf>
    <xf numFmtId="0" fontId="20" fillId="3" borderId="0" xfId="0" applyFont="1" applyFill="1" applyBorder="1" applyAlignment="1">
      <alignment horizontal="center" wrapText="1"/>
    </xf>
    <xf numFmtId="0" fontId="23" fillId="3" borderId="1" xfId="0" applyFont="1" applyFill="1" applyBorder="1" applyAlignment="1">
      <alignment horizontal="right" wrapText="1"/>
    </xf>
    <xf numFmtId="3" fontId="23" fillId="3" borderId="0" xfId="0" applyNumberFormat="1" applyFont="1" applyFill="1" applyBorder="1" applyAlignment="1">
      <alignment horizontal="right" vertical="center" wrapText="1"/>
    </xf>
    <xf numFmtId="0" fontId="20" fillId="3" borderId="0" xfId="0" applyFont="1" applyFill="1" applyBorder="1" applyAlignment="1">
      <alignment horizontal="center" vertical="center" wrapText="1"/>
    </xf>
    <xf numFmtId="0" fontId="21" fillId="3" borderId="0" xfId="0" applyFont="1" applyFill="1" applyAlignment="1">
      <alignment vertical="center"/>
    </xf>
    <xf numFmtId="0" fontId="20" fillId="3" borderId="3" xfId="0" applyFont="1" applyFill="1" applyBorder="1" applyAlignment="1">
      <alignment horizontal="center" vertical="center" wrapText="1"/>
    </xf>
    <xf numFmtId="0" fontId="20" fillId="3" borderId="0" xfId="0" applyFont="1" applyFill="1" applyBorder="1" applyAlignment="1">
      <alignment vertical="center" wrapText="1"/>
    </xf>
    <xf numFmtId="3" fontId="20" fillId="3" borderId="0" xfId="0" applyNumberFormat="1" applyFont="1" applyFill="1" applyBorder="1" applyAlignment="1">
      <alignment vertical="center" wrapText="1"/>
    </xf>
    <xf numFmtId="9" fontId="39" fillId="0" borderId="0" xfId="0" applyNumberFormat="1" applyFont="1" applyBorder="1" applyAlignment="1">
      <alignment horizontal="right" vertical="center" wrapText="1"/>
    </xf>
    <xf numFmtId="0" fontId="39" fillId="0" borderId="0" xfId="0" applyFont="1" applyBorder="1" applyAlignment="1">
      <alignment vertical="center" wrapText="1"/>
    </xf>
    <xf numFmtId="3" fontId="39" fillId="7" borderId="0" xfId="0" applyNumberFormat="1" applyFont="1" applyFill="1" applyBorder="1" applyAlignment="1">
      <alignment horizontal="right" vertical="center" wrapText="1"/>
    </xf>
    <xf numFmtId="0" fontId="39" fillId="7" borderId="0" xfId="0" applyFont="1" applyFill="1" applyBorder="1" applyAlignment="1">
      <alignment horizontal="right" vertical="center" wrapText="1"/>
    </xf>
    <xf numFmtId="0" fontId="39" fillId="0" borderId="0" xfId="0" applyFont="1" applyBorder="1" applyAlignment="1">
      <alignment horizontal="right" vertical="center" wrapText="1"/>
    </xf>
    <xf numFmtId="0" fontId="10" fillId="7" borderId="3" xfId="0" applyFont="1" applyFill="1" applyBorder="1" applyAlignment="1">
      <alignment horizontal="right" vertical="center" wrapText="1"/>
    </xf>
    <xf numFmtId="0" fontId="10" fillId="3" borderId="3" xfId="0" applyFont="1" applyFill="1" applyBorder="1" applyAlignment="1">
      <alignment horizontal="right" vertical="center" wrapText="1"/>
    </xf>
    <xf numFmtId="49" fontId="78" fillId="7" borderId="3" xfId="0" applyNumberFormat="1" applyFont="1" applyFill="1" applyBorder="1" applyAlignment="1">
      <alignment horizontal="right" vertical="center" wrapText="1"/>
    </xf>
    <xf numFmtId="49" fontId="78" fillId="3" borderId="3" xfId="0" applyNumberFormat="1" applyFont="1" applyFill="1" applyBorder="1" applyAlignment="1">
      <alignment horizontal="right" vertical="center" wrapText="1"/>
    </xf>
    <xf numFmtId="0" fontId="20" fillId="3" borderId="0" xfId="0" applyFont="1" applyFill="1" applyBorder="1" applyAlignment="1">
      <alignment horizontal="justify" vertical="center" wrapText="1"/>
    </xf>
    <xf numFmtId="164" fontId="23" fillId="0" borderId="0" xfId="0" applyNumberFormat="1" applyFont="1" applyFill="1" applyBorder="1" applyAlignment="1">
      <alignment horizontal="right" vertical="center" wrapText="1"/>
    </xf>
    <xf numFmtId="0" fontId="29" fillId="0" borderId="0" xfId="0" applyFont="1" applyFill="1" applyAlignment="1">
      <alignment vertical="center"/>
    </xf>
    <xf numFmtId="0" fontId="39" fillId="3" borderId="8" xfId="0" applyFont="1" applyFill="1" applyBorder="1" applyAlignment="1">
      <alignment horizontal="left" wrapText="1"/>
    </xf>
    <xf numFmtId="3" fontId="38" fillId="3" borderId="0" xfId="0" applyNumberFormat="1" applyFont="1" applyFill="1" applyAlignment="1">
      <alignment horizontal="justify" vertical="center" wrapText="1"/>
    </xf>
    <xf numFmtId="3" fontId="25" fillId="0" borderId="0" xfId="0" applyNumberFormat="1" applyFont="1" applyAlignment="1">
      <alignment horizontal="justify"/>
    </xf>
    <xf numFmtId="3" fontId="25" fillId="0" borderId="0" xfId="0" applyNumberFormat="1" applyFont="1" applyAlignment="1">
      <alignment horizontal="justify" vertical="center"/>
    </xf>
    <xf numFmtId="3" fontId="25" fillId="0" borderId="0" xfId="0" applyNumberFormat="1" applyFont="1" applyFill="1" applyAlignment="1">
      <alignment horizontal="justify"/>
    </xf>
    <xf numFmtId="3" fontId="25" fillId="0" borderId="0" xfId="0" applyNumberFormat="1" applyFont="1" applyFill="1" applyAlignment="1"/>
    <xf numFmtId="3" fontId="103" fillId="3" borderId="1" xfId="0" applyNumberFormat="1" applyFont="1" applyFill="1" applyBorder="1" applyAlignment="1">
      <alignment horizontal="right" vertical="center" wrapText="1"/>
    </xf>
    <xf numFmtId="3" fontId="39" fillId="3" borderId="9" xfId="0" applyNumberFormat="1" applyFont="1" applyFill="1" applyBorder="1" applyAlignment="1">
      <alignment vertical="top" wrapText="1"/>
    </xf>
    <xf numFmtId="3" fontId="58" fillId="3" borderId="0" xfId="0" applyNumberFormat="1" applyFont="1" applyFill="1" applyAlignment="1">
      <alignment horizontal="left" vertical="center" wrapText="1"/>
    </xf>
    <xf numFmtId="3" fontId="58" fillId="3" borderId="0" xfId="0" applyNumberFormat="1" applyFont="1" applyFill="1" applyAlignment="1">
      <alignment horizontal="left" vertical="top" wrapText="1"/>
    </xf>
    <xf numFmtId="3" fontId="109" fillId="3" borderId="0" xfId="0" applyNumberFormat="1" applyFont="1" applyFill="1" applyAlignment="1">
      <alignment vertical="center"/>
    </xf>
    <xf numFmtId="3" fontId="25" fillId="3" borderId="0" xfId="0" applyNumberFormat="1" applyFont="1" applyFill="1" applyAlignment="1">
      <alignment horizontal="justify" vertical="center"/>
    </xf>
    <xf numFmtId="3" fontId="57" fillId="3" borderId="0" xfId="0" applyNumberFormat="1" applyFont="1" applyFill="1" applyAlignment="1">
      <alignment vertical="center"/>
    </xf>
    <xf numFmtId="3" fontId="29" fillId="3" borderId="0" xfId="0" applyNumberFormat="1" applyFont="1" applyFill="1" applyAlignment="1">
      <alignment vertical="center" wrapText="1"/>
    </xf>
    <xf numFmtId="164" fontId="23" fillId="7" borderId="9" xfId="0" applyNumberFormat="1" applyFont="1" applyFill="1" applyBorder="1" applyAlignment="1">
      <alignment horizontal="right" wrapText="1"/>
    </xf>
    <xf numFmtId="3" fontId="39" fillId="7" borderId="12" xfId="0" applyNumberFormat="1" applyFont="1" applyFill="1" applyBorder="1" applyAlignment="1">
      <alignment horizontal="right"/>
    </xf>
    <xf numFmtId="3" fontId="39" fillId="3" borderId="12" xfId="0" applyNumberFormat="1" applyFont="1" applyFill="1" applyBorder="1" applyAlignment="1">
      <alignment horizontal="right"/>
    </xf>
    <xf numFmtId="3" fontId="20" fillId="3" borderId="3" xfId="0" applyNumberFormat="1" applyFont="1" applyFill="1" applyBorder="1" applyAlignment="1">
      <alignment horizontal="right" wrapText="1"/>
    </xf>
    <xf numFmtId="3" fontId="25" fillId="3" borderId="0" xfId="0" applyNumberFormat="1" applyFont="1" applyFill="1" applyAlignment="1">
      <alignment horizontal="justify" vertical="top"/>
    </xf>
    <xf numFmtId="0" fontId="39" fillId="0" borderId="0" xfId="0" applyFont="1" applyAlignment="1">
      <alignment horizontal="left" vertical="center" indent="1"/>
    </xf>
    <xf numFmtId="0" fontId="5" fillId="0" borderId="0" xfId="0" applyFont="1" applyAlignment="1">
      <alignment horizontal="left" vertical="center" indent="1"/>
    </xf>
    <xf numFmtId="0" fontId="39" fillId="3" borderId="1" xfId="0" applyFont="1" applyFill="1" applyBorder="1" applyAlignment="1">
      <alignment horizontal="right" vertical="center" wrapText="1"/>
    </xf>
    <xf numFmtId="0" fontId="43" fillId="7" borderId="3" xfId="0" applyFont="1" applyFill="1" applyBorder="1" applyAlignment="1">
      <alignment horizontal="right" vertical="center" wrapText="1"/>
    </xf>
    <xf numFmtId="0" fontId="43" fillId="3" borderId="3" xfId="0" applyFont="1" applyFill="1" applyBorder="1" applyAlignment="1">
      <alignment horizontal="right" vertical="center" wrapText="1"/>
    </xf>
    <xf numFmtId="3" fontId="23" fillId="7" borderId="9" xfId="0" applyNumberFormat="1" applyFont="1" applyFill="1" applyBorder="1" applyAlignment="1">
      <alignment horizontal="right" wrapText="1"/>
    </xf>
    <xf numFmtId="0" fontId="38" fillId="7" borderId="0" xfId="0" applyFont="1" applyFill="1" applyBorder="1" applyAlignment="1">
      <alignment horizontal="right" wrapText="1"/>
    </xf>
    <xf numFmtId="0" fontId="38" fillId="3" borderId="0" xfId="0" applyFont="1" applyFill="1" applyBorder="1" applyAlignment="1">
      <alignment horizontal="right" wrapText="1"/>
    </xf>
    <xf numFmtId="3" fontId="38" fillId="7" borderId="9" xfId="0" applyNumberFormat="1" applyFont="1" applyFill="1" applyBorder="1" applyAlignment="1">
      <alignment horizontal="right" wrapText="1"/>
    </xf>
    <xf numFmtId="0" fontId="38" fillId="7" borderId="0" xfId="0" applyFont="1" applyFill="1" applyAlignment="1">
      <alignment horizontal="right" wrapText="1"/>
    </xf>
    <xf numFmtId="0" fontId="38" fillId="3" borderId="0" xfId="0" applyFont="1" applyFill="1" applyAlignment="1">
      <alignment horizontal="right" wrapText="1"/>
    </xf>
    <xf numFmtId="3" fontId="23" fillId="7" borderId="1" xfId="0" applyNumberFormat="1" applyFont="1" applyFill="1" applyBorder="1" applyAlignment="1">
      <alignment horizontal="right" wrapText="1"/>
    </xf>
    <xf numFmtId="3" fontId="23" fillId="3" borderId="1" xfId="0" applyNumberFormat="1" applyFont="1" applyFill="1" applyBorder="1" applyAlignment="1">
      <alignment horizontal="right" wrapText="1"/>
    </xf>
    <xf numFmtId="3" fontId="57" fillId="3" borderId="0" xfId="0" applyNumberFormat="1" applyFont="1" applyFill="1" applyAlignment="1">
      <alignment horizontal="right" vertical="center"/>
    </xf>
    <xf numFmtId="0" fontId="25" fillId="0" borderId="0" xfId="0" applyFont="1" applyAlignment="1">
      <alignment horizontal="justify" vertical="center" wrapText="1"/>
    </xf>
    <xf numFmtId="14" fontId="103" fillId="7" borderId="5" xfId="0" applyNumberFormat="1" applyFont="1" applyFill="1" applyBorder="1" applyAlignment="1">
      <alignment horizontal="center" vertical="center" wrapText="1"/>
    </xf>
    <xf numFmtId="14" fontId="103" fillId="3" borderId="5" xfId="0" applyNumberFormat="1" applyFont="1" applyFill="1" applyBorder="1" applyAlignment="1">
      <alignment horizontal="center" vertical="center" wrapText="1"/>
    </xf>
    <xf numFmtId="0" fontId="34" fillId="0" borderId="0" xfId="0" applyFont="1" applyAlignment="1">
      <alignment horizontal="right" vertical="center" wrapText="1"/>
    </xf>
    <xf numFmtId="0" fontId="34" fillId="0" borderId="5" xfId="0" applyFont="1" applyBorder="1" applyAlignment="1">
      <alignment horizontal="right" vertical="center" wrapText="1"/>
    </xf>
    <xf numFmtId="0" fontId="34" fillId="0" borderId="6" xfId="0" applyFont="1" applyBorder="1" applyAlignment="1">
      <alignment horizontal="right" vertical="center" wrapText="1"/>
    </xf>
    <xf numFmtId="0" fontId="34" fillId="0" borderId="1" xfId="0" applyFont="1" applyBorder="1" applyAlignment="1">
      <alignment horizontal="right" vertical="center" wrapText="1"/>
    </xf>
    <xf numFmtId="0" fontId="34" fillId="0" borderId="0" xfId="0" applyFont="1" applyBorder="1" applyAlignment="1">
      <alignment horizontal="right" vertical="center" wrapText="1"/>
    </xf>
    <xf numFmtId="164" fontId="23" fillId="7" borderId="6" xfId="0" applyNumberFormat="1" applyFont="1" applyFill="1" applyBorder="1" applyAlignment="1">
      <alignment wrapText="1"/>
    </xf>
    <xf numFmtId="0" fontId="29" fillId="3" borderId="6" xfId="0" applyFont="1" applyFill="1" applyBorder="1" applyAlignment="1">
      <alignment wrapText="1"/>
    </xf>
    <xf numFmtId="164" fontId="23" fillId="3" borderId="6" xfId="0" applyNumberFormat="1" applyFont="1" applyFill="1" applyBorder="1" applyAlignment="1">
      <alignment wrapText="1"/>
    </xf>
    <xf numFmtId="0" fontId="34" fillId="0" borderId="10" xfId="0" applyFont="1" applyBorder="1" applyAlignment="1">
      <alignment horizontal="right" vertical="center" wrapText="1"/>
    </xf>
    <xf numFmtId="0" fontId="34" fillId="0" borderId="4" xfId="0" applyFont="1" applyBorder="1" applyAlignment="1">
      <alignment horizontal="right" vertical="center" wrapText="1"/>
    </xf>
    <xf numFmtId="0" fontId="23" fillId="3" borderId="3" xfId="0" applyFont="1" applyFill="1" applyBorder="1" applyAlignment="1">
      <alignment wrapText="1"/>
    </xf>
    <xf numFmtId="0" fontId="24" fillId="3" borderId="3" xfId="0" applyFont="1" applyFill="1" applyBorder="1" applyAlignment="1">
      <alignment vertical="top" wrapText="1"/>
    </xf>
    <xf numFmtId="164" fontId="24" fillId="3" borderId="3" xfId="0" applyNumberFormat="1" applyFont="1" applyFill="1" applyBorder="1" applyAlignment="1">
      <alignment horizontal="right" vertical="top" wrapText="1"/>
    </xf>
    <xf numFmtId="164" fontId="24" fillId="7" borderId="3" xfId="0" applyNumberFormat="1" applyFont="1" applyFill="1" applyBorder="1" applyAlignment="1">
      <alignment horizontal="right" vertical="top" wrapText="1"/>
    </xf>
    <xf numFmtId="164" fontId="4" fillId="7" borderId="3" xfId="0" applyNumberFormat="1" applyFont="1" applyFill="1" applyBorder="1" applyAlignment="1">
      <alignment horizontal="right" wrapText="1"/>
    </xf>
    <xf numFmtId="0" fontId="113" fillId="3" borderId="3" xfId="0" applyFont="1" applyFill="1" applyBorder="1" applyAlignment="1">
      <alignment wrapText="1"/>
    </xf>
    <xf numFmtId="0" fontId="70" fillId="3" borderId="4" xfId="0" applyFont="1" applyFill="1" applyBorder="1" applyAlignment="1">
      <alignment vertical="center" wrapText="1"/>
    </xf>
    <xf numFmtId="49" fontId="43" fillId="7" borderId="3" xfId="0" applyNumberFormat="1" applyFont="1" applyFill="1" applyBorder="1" applyAlignment="1">
      <alignment horizontal="right" vertical="center" wrapText="1"/>
    </xf>
    <xf numFmtId="49" fontId="43" fillId="3" borderId="3" xfId="0" applyNumberFormat="1" applyFont="1" applyFill="1" applyBorder="1" applyAlignment="1">
      <alignment horizontal="right" vertical="center" wrapText="1"/>
    </xf>
    <xf numFmtId="0" fontId="104" fillId="7" borderId="0" xfId="0" applyFont="1" applyFill="1" applyBorder="1" applyAlignment="1">
      <alignment horizontal="right" vertical="center" wrapText="1"/>
    </xf>
    <xf numFmtId="0" fontId="104" fillId="0" borderId="0" xfId="0" applyFont="1" applyBorder="1" applyAlignment="1">
      <alignment horizontal="right" vertical="center" wrapText="1"/>
    </xf>
    <xf numFmtId="0" fontId="105" fillId="7" borderId="0" xfId="0" applyFont="1" applyFill="1" applyBorder="1" applyAlignment="1">
      <alignment horizontal="right" vertical="center" wrapText="1"/>
    </xf>
    <xf numFmtId="0" fontId="105" fillId="0" borderId="0" xfId="0" applyFont="1" applyBorder="1" applyAlignment="1">
      <alignment horizontal="right" vertical="center" wrapText="1"/>
    </xf>
    <xf numFmtId="0" fontId="20" fillId="0" borderId="9" xfId="0" applyFont="1" applyBorder="1" applyAlignment="1">
      <alignment wrapText="1"/>
    </xf>
    <xf numFmtId="0" fontId="20" fillId="0" borderId="9" xfId="0" applyFont="1" applyBorder="1" applyAlignment="1">
      <alignment horizontal="left" vertical="center" wrapText="1"/>
    </xf>
    <xf numFmtId="0" fontId="20" fillId="7" borderId="9" xfId="0" applyFont="1" applyFill="1" applyBorder="1" applyAlignment="1">
      <alignment horizontal="right" vertical="center" wrapText="1"/>
    </xf>
    <xf numFmtId="0" fontId="20" fillId="0" borderId="9" xfId="0" applyFont="1" applyBorder="1" applyAlignment="1">
      <alignment horizontal="right" vertical="center" wrapText="1"/>
    </xf>
    <xf numFmtId="0" fontId="71" fillId="7" borderId="9" xfId="0" applyFont="1" applyFill="1" applyBorder="1" applyAlignment="1">
      <alignment vertical="center" wrapText="1"/>
    </xf>
    <xf numFmtId="0" fontId="39" fillId="0" borderId="8" xfId="0" applyFont="1" applyBorder="1" applyAlignment="1">
      <alignment wrapText="1"/>
    </xf>
    <xf numFmtId="3" fontId="39" fillId="0" borderId="8" xfId="0" applyNumberFormat="1" applyFont="1" applyBorder="1" applyAlignment="1">
      <alignment horizontal="left" wrapText="1"/>
    </xf>
    <xf numFmtId="0" fontId="39" fillId="0" borderId="8" xfId="0" applyFont="1" applyBorder="1" applyAlignment="1">
      <alignment horizontal="left" wrapText="1"/>
    </xf>
    <xf numFmtId="0" fontId="62" fillId="0" borderId="8" xfId="0" applyFont="1" applyBorder="1" applyAlignment="1">
      <alignment wrapText="1"/>
    </xf>
    <xf numFmtId="0" fontId="62" fillId="0" borderId="8" xfId="0" applyFont="1" applyBorder="1" applyAlignment="1">
      <alignment horizontal="left" wrapText="1"/>
    </xf>
    <xf numFmtId="0" fontId="39" fillId="0" borderId="10" xfId="0" applyFont="1" applyBorder="1" applyAlignment="1">
      <alignment wrapText="1"/>
    </xf>
    <xf numFmtId="3" fontId="39" fillId="0" borderId="10" xfId="0" applyNumberFormat="1" applyFont="1" applyBorder="1" applyAlignment="1">
      <alignment horizontal="left" wrapText="1"/>
    </xf>
    <xf numFmtId="0" fontId="57" fillId="0" borderId="0" xfId="0" applyFont="1"/>
    <xf numFmtId="0" fontId="76" fillId="0" borderId="1" xfId="0" applyFont="1" applyBorder="1" applyAlignment="1">
      <alignment horizontal="right" wrapText="1"/>
    </xf>
    <xf numFmtId="0" fontId="57" fillId="3" borderId="0" xfId="0" applyFont="1" applyFill="1" applyAlignment="1">
      <alignment vertical="center"/>
    </xf>
    <xf numFmtId="3" fontId="23" fillId="0" borderId="8" xfId="0" applyNumberFormat="1" applyFont="1" applyFill="1" applyBorder="1" applyAlignment="1">
      <alignment vertical="center" wrapText="1"/>
    </xf>
    <xf numFmtId="164" fontId="23" fillId="0" borderId="8" xfId="0" applyNumberFormat="1" applyFont="1" applyFill="1" applyBorder="1" applyAlignment="1">
      <alignment horizontal="right" vertical="center" wrapText="1"/>
    </xf>
    <xf numFmtId="0" fontId="26" fillId="0" borderId="0" xfId="0" applyFont="1" applyFill="1" applyAlignment="1">
      <alignment horizontal="left" vertical="top" wrapText="1"/>
    </xf>
    <xf numFmtId="3" fontId="0" fillId="0" borderId="0" xfId="0" applyNumberFormat="1" applyFont="1" applyFill="1" applyAlignment="1">
      <alignment vertical="center"/>
    </xf>
    <xf numFmtId="3" fontId="20" fillId="0" borderId="0" xfId="0" applyNumberFormat="1" applyFont="1" applyFill="1" applyBorder="1" applyAlignment="1">
      <alignment vertical="center" wrapText="1"/>
    </xf>
    <xf numFmtId="3" fontId="39" fillId="0" borderId="6" xfId="0" applyNumberFormat="1" applyFont="1" applyFill="1" applyBorder="1" applyAlignment="1">
      <alignment vertical="center" wrapText="1"/>
    </xf>
    <xf numFmtId="3" fontId="39" fillId="3" borderId="6" xfId="0" applyNumberFormat="1" applyFont="1" applyFill="1" applyBorder="1" applyAlignment="1">
      <alignment vertical="center" wrapText="1"/>
    </xf>
    <xf numFmtId="3" fontId="39" fillId="0" borderId="8" xfId="0" applyNumberFormat="1" applyFont="1" applyFill="1" applyBorder="1" applyAlignment="1">
      <alignment vertical="center" wrapText="1"/>
    </xf>
    <xf numFmtId="3" fontId="38" fillId="7" borderId="8" xfId="0" applyNumberFormat="1" applyFont="1" applyFill="1" applyBorder="1" applyAlignment="1">
      <alignment vertical="center" wrapText="1"/>
    </xf>
    <xf numFmtId="3" fontId="38" fillId="7" borderId="10" xfId="0" applyNumberFormat="1" applyFont="1" applyFill="1" applyBorder="1" applyAlignment="1">
      <alignment vertical="center" wrapText="1"/>
    </xf>
    <xf numFmtId="0" fontId="30" fillId="3" borderId="0" xfId="0" applyFont="1" applyFill="1" applyAlignment="1">
      <alignment vertical="center" wrapText="1"/>
    </xf>
    <xf numFmtId="3" fontId="23" fillId="0" borderId="0" xfId="0" applyNumberFormat="1" applyFont="1" applyFill="1" applyBorder="1" applyAlignment="1">
      <alignment horizontal="right" vertical="center" wrapText="1"/>
    </xf>
    <xf numFmtId="3" fontId="20" fillId="3" borderId="0" xfId="0" applyNumberFormat="1" applyFont="1" applyFill="1" applyBorder="1" applyAlignment="1">
      <alignment vertical="center" wrapText="1"/>
    </xf>
    <xf numFmtId="3" fontId="39" fillId="7" borderId="0" xfId="0" applyNumberFormat="1" applyFont="1" applyFill="1" applyBorder="1" applyAlignment="1">
      <alignment horizontal="right" vertical="center" wrapText="1"/>
    </xf>
    <xf numFmtId="3" fontId="39" fillId="3" borderId="10" xfId="0" applyNumberFormat="1" applyFont="1" applyFill="1" applyBorder="1" applyAlignment="1">
      <alignment horizontal="left" vertical="center" wrapText="1"/>
    </xf>
    <xf numFmtId="0" fontId="38" fillId="0" borderId="0" xfId="0" applyFont="1" applyFill="1" applyAlignment="1">
      <alignment horizontal="right" vertical="center" wrapText="1"/>
    </xf>
    <xf numFmtId="3" fontId="20" fillId="0" borderId="0" xfId="0" applyNumberFormat="1" applyFont="1" applyFill="1" applyAlignment="1">
      <alignment vertical="center" wrapText="1"/>
    </xf>
    <xf numFmtId="0" fontId="20" fillId="0" borderId="0" xfId="0" applyFont="1" applyFill="1" applyAlignment="1">
      <alignment vertical="center" wrapText="1"/>
    </xf>
    <xf numFmtId="0" fontId="39" fillId="0" borderId="0" xfId="0" applyFont="1" applyAlignment="1">
      <alignment vertical="top" wrapText="1"/>
    </xf>
    <xf numFmtId="0" fontId="38" fillId="0" borderId="0" xfId="0" applyFont="1" applyAlignment="1">
      <alignment horizontal="justify" vertical="top"/>
    </xf>
    <xf numFmtId="0" fontId="59" fillId="0" borderId="0" xfId="0" applyFont="1" applyAlignment="1">
      <alignment horizontal="justify" vertical="center"/>
    </xf>
    <xf numFmtId="3" fontId="50" fillId="0" borderId="0" xfId="0" applyNumberFormat="1" applyFont="1" applyAlignment="1">
      <alignment wrapText="1"/>
    </xf>
    <xf numFmtId="3" fontId="50" fillId="0" borderId="0" xfId="0" applyNumberFormat="1" applyFont="1" applyAlignment="1"/>
    <xf numFmtId="164" fontId="5" fillId="0" borderId="10" xfId="0" applyNumberFormat="1" applyFont="1" applyFill="1" applyBorder="1" applyAlignment="1">
      <alignment horizontal="right" vertical="center" wrapText="1"/>
    </xf>
    <xf numFmtId="3" fontId="50" fillId="0" borderId="0" xfId="0" applyNumberFormat="1" applyFont="1" applyAlignment="1">
      <alignment horizontal="left" vertical="center"/>
    </xf>
    <xf numFmtId="3" fontId="5" fillId="3" borderId="9" xfId="0" applyNumberFormat="1" applyFont="1" applyFill="1" applyBorder="1" applyAlignment="1">
      <alignment horizontal="left" vertical="center" wrapText="1"/>
    </xf>
    <xf numFmtId="3" fontId="39" fillId="3" borderId="9" xfId="0" applyNumberFormat="1" applyFont="1" applyFill="1" applyBorder="1" applyAlignment="1">
      <alignment horizontal="left" wrapText="1"/>
    </xf>
    <xf numFmtId="3" fontId="50" fillId="3" borderId="0" xfId="0" applyNumberFormat="1" applyFont="1" applyFill="1" applyAlignment="1">
      <alignment vertical="center"/>
    </xf>
    <xf numFmtId="3" fontId="50" fillId="3" borderId="0" xfId="0" applyNumberFormat="1" applyFont="1" applyFill="1" applyAlignment="1">
      <alignment horizontal="left" vertical="center"/>
    </xf>
    <xf numFmtId="164" fontId="38" fillId="0" borderId="8" xfId="0" applyNumberFormat="1" applyFont="1" applyFill="1" applyBorder="1" applyAlignment="1">
      <alignment horizontal="right" wrapText="1"/>
    </xf>
    <xf numFmtId="164" fontId="38" fillId="0" borderId="10" xfId="0" applyNumberFormat="1" applyFont="1" applyFill="1" applyBorder="1" applyAlignment="1">
      <alignment horizontal="right" wrapText="1"/>
    </xf>
    <xf numFmtId="0" fontId="29" fillId="3" borderId="0" xfId="0" applyFont="1" applyFill="1" applyAlignment="1">
      <alignment wrapText="1"/>
    </xf>
    <xf numFmtId="0" fontId="34" fillId="0" borderId="0" xfId="0" applyFont="1" applyAlignment="1">
      <alignment vertical="center" wrapText="1"/>
    </xf>
    <xf numFmtId="0" fontId="5" fillId="0" borderId="0" xfId="0" applyFont="1" applyAlignment="1">
      <alignment vertical="center"/>
    </xf>
    <xf numFmtId="0" fontId="43" fillId="3" borderId="0" xfId="0" applyFont="1" applyFill="1" applyBorder="1" applyAlignment="1">
      <alignment horizontal="center" vertical="center" wrapText="1"/>
    </xf>
    <xf numFmtId="3" fontId="92" fillId="3" borderId="9" xfId="0" applyNumberFormat="1" applyFont="1" applyFill="1" applyBorder="1" applyAlignment="1">
      <alignment horizontal="right" wrapText="1"/>
    </xf>
    <xf numFmtId="0" fontId="23" fillId="0" borderId="0" xfId="0" applyFont="1" applyBorder="1" applyAlignment="1">
      <alignment vertical="center" wrapText="1"/>
    </xf>
    <xf numFmtId="3" fontId="45" fillId="7" borderId="10" xfId="0" applyNumberFormat="1" applyFont="1" applyFill="1" applyBorder="1" applyAlignment="1">
      <alignment horizontal="right" vertical="center" wrapText="1"/>
    </xf>
    <xf numFmtId="3" fontId="45" fillId="3" borderId="10" xfId="0" applyNumberFormat="1" applyFont="1" applyFill="1" applyBorder="1" applyAlignment="1">
      <alignment horizontal="right" vertical="center" wrapText="1"/>
    </xf>
    <xf numFmtId="3" fontId="38" fillId="7" borderId="10" xfId="0" applyNumberFormat="1" applyFont="1" applyFill="1" applyBorder="1" applyAlignment="1">
      <alignment horizontal="right" wrapText="1"/>
    </xf>
    <xf numFmtId="3" fontId="38" fillId="3" borderId="10" xfId="0" applyNumberFormat="1" applyFont="1" applyFill="1" applyBorder="1" applyAlignment="1">
      <alignment horizontal="right" wrapText="1"/>
    </xf>
    <xf numFmtId="0" fontId="0" fillId="3" borderId="0" xfId="0" applyFill="1" applyAlignment="1"/>
    <xf numFmtId="0" fontId="23" fillId="3" borderId="3" xfId="0" applyFont="1" applyFill="1" applyBorder="1" applyAlignment="1">
      <alignment horizontal="center" wrapText="1"/>
    </xf>
    <xf numFmtId="3" fontId="23" fillId="7" borderId="3" xfId="0" applyNumberFormat="1" applyFont="1" applyFill="1" applyBorder="1" applyAlignment="1">
      <alignment horizontal="right" wrapText="1"/>
    </xf>
    <xf numFmtId="3" fontId="23" fillId="3" borderId="3" xfId="0" applyNumberFormat="1" applyFont="1" applyFill="1" applyBorder="1" applyAlignment="1">
      <alignment horizontal="right" wrapText="1"/>
    </xf>
    <xf numFmtId="164" fontId="20" fillId="3" borderId="6" xfId="0" applyNumberFormat="1" applyFont="1" applyFill="1" applyBorder="1" applyAlignment="1">
      <alignment horizontal="right" wrapText="1"/>
    </xf>
    <xf numFmtId="3" fontId="62" fillId="7" borderId="10" xfId="0" applyNumberFormat="1" applyFont="1" applyFill="1" applyBorder="1" applyAlignment="1">
      <alignment horizontal="right" wrapText="1"/>
    </xf>
    <xf numFmtId="3" fontId="62" fillId="3" borderId="10" xfId="0" applyNumberFormat="1" applyFont="1" applyFill="1" applyBorder="1" applyAlignment="1">
      <alignment horizontal="right" wrapText="1"/>
    </xf>
    <xf numFmtId="164" fontId="20" fillId="7" borderId="9" xfId="0" applyNumberFormat="1" applyFont="1" applyFill="1" applyBorder="1" applyAlignment="1">
      <alignment horizontal="right" wrapText="1"/>
    </xf>
    <xf numFmtId="164" fontId="20" fillId="3" borderId="9" xfId="0" applyNumberFormat="1" applyFont="1" applyFill="1" applyBorder="1" applyAlignment="1">
      <alignment horizontal="right" wrapText="1"/>
    </xf>
    <xf numFmtId="164" fontId="47" fillId="7" borderId="6" xfId="0" applyNumberFormat="1" applyFont="1" applyFill="1" applyBorder="1" applyAlignment="1">
      <alignment horizontal="right" wrapText="1"/>
    </xf>
    <xf numFmtId="164" fontId="47" fillId="3" borderId="6" xfId="0" applyNumberFormat="1" applyFont="1" applyFill="1" applyBorder="1" applyAlignment="1">
      <alignment horizontal="right" wrapText="1"/>
    </xf>
    <xf numFmtId="164" fontId="92" fillId="3" borderId="9" xfId="0" applyNumberFormat="1" applyFont="1" applyFill="1" applyBorder="1" applyAlignment="1">
      <alignment horizontal="right" wrapText="1"/>
    </xf>
    <xf numFmtId="49" fontId="78" fillId="7" borderId="5" xfId="0" applyNumberFormat="1" applyFont="1" applyFill="1" applyBorder="1" applyAlignment="1">
      <alignment horizontal="right" vertical="center" wrapText="1"/>
    </xf>
    <xf numFmtId="49" fontId="78" fillId="3" borderId="5" xfId="0" applyNumberFormat="1" applyFont="1" applyFill="1" applyBorder="1" applyAlignment="1">
      <alignment horizontal="right" vertical="center" wrapText="1"/>
    </xf>
    <xf numFmtId="49" fontId="30" fillId="3" borderId="0" xfId="0" applyNumberFormat="1" applyFont="1" applyFill="1" applyAlignment="1">
      <alignment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8" fillId="3" borderId="0" xfId="0" applyFont="1" applyFill="1" applyBorder="1" applyAlignment="1">
      <alignment horizontal="right" vertical="center" wrapText="1"/>
    </xf>
    <xf numFmtId="3" fontId="50" fillId="0" borderId="0" xfId="0" applyNumberFormat="1" applyFont="1" applyFill="1" applyAlignment="1">
      <alignment wrapText="1"/>
    </xf>
    <xf numFmtId="0" fontId="75" fillId="3" borderId="1" xfId="0" applyFont="1" applyFill="1" applyBorder="1" applyAlignment="1">
      <alignment horizontal="center" vertical="center" wrapText="1"/>
    </xf>
    <xf numFmtId="3" fontId="20" fillId="3" borderId="0" xfId="0" applyNumberFormat="1" applyFont="1" applyFill="1" applyBorder="1" applyAlignment="1">
      <alignment vertical="center" wrapText="1"/>
    </xf>
    <xf numFmtId="0" fontId="78" fillId="0" borderId="1" xfId="0" applyFont="1" applyFill="1" applyBorder="1" applyAlignment="1">
      <alignment horizontal="right" vertical="center" wrapText="1"/>
    </xf>
    <xf numFmtId="0" fontId="20" fillId="0" borderId="4" xfId="0" applyFont="1" applyFill="1" applyBorder="1" applyAlignment="1">
      <alignment vertical="center" wrapText="1"/>
    </xf>
    <xf numFmtId="0" fontId="39" fillId="0" borderId="4" xfId="0" applyFont="1" applyFill="1" applyBorder="1" applyAlignment="1">
      <alignment horizontal="right" vertical="center" wrapText="1"/>
    </xf>
    <xf numFmtId="164" fontId="92" fillId="0" borderId="0" xfId="0" applyNumberFormat="1" applyFont="1" applyFill="1" applyBorder="1" applyAlignment="1">
      <alignment horizontal="right" vertical="center" wrapText="1"/>
    </xf>
    <xf numFmtId="165" fontId="5" fillId="3" borderId="8" xfId="0" applyNumberFormat="1" applyFont="1" applyFill="1" applyBorder="1" applyAlignment="1">
      <alignment horizontal="right" vertical="center" wrapText="1"/>
    </xf>
    <xf numFmtId="165" fontId="5" fillId="3" borderId="10" xfId="0" applyNumberFormat="1" applyFont="1" applyFill="1" applyBorder="1" applyAlignment="1">
      <alignment horizontal="right" vertical="center" wrapText="1"/>
    </xf>
    <xf numFmtId="165" fontId="38" fillId="3" borderId="8"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0" fontId="38" fillId="3" borderId="1" xfId="0" applyFont="1" applyFill="1" applyBorder="1" applyAlignment="1">
      <alignment wrapText="1"/>
    </xf>
    <xf numFmtId="0" fontId="38" fillId="3" borderId="1" xfId="0" applyFont="1" applyFill="1" applyBorder="1" applyAlignment="1">
      <alignment vertical="center" wrapText="1"/>
    </xf>
    <xf numFmtId="0" fontId="38" fillId="3" borderId="1" xfId="0" applyFont="1" applyFill="1" applyBorder="1" applyAlignment="1">
      <alignment horizontal="center" vertical="center" wrapText="1"/>
    </xf>
    <xf numFmtId="164" fontId="39" fillId="3" borderId="1" xfId="0" applyNumberFormat="1" applyFont="1" applyFill="1" applyBorder="1" applyAlignment="1">
      <alignment wrapText="1"/>
    </xf>
    <xf numFmtId="164" fontId="20" fillId="3" borderId="1" xfId="0" applyNumberFormat="1" applyFont="1" applyFill="1" applyBorder="1" applyAlignment="1">
      <alignment horizontal="right" wrapText="1"/>
    </xf>
    <xf numFmtId="175" fontId="38" fillId="0" borderId="8" xfId="0" applyNumberFormat="1" applyFont="1" applyBorder="1" applyAlignment="1">
      <alignment horizontal="right" wrapText="1"/>
    </xf>
    <xf numFmtId="175" fontId="23" fillId="0" borderId="8" xfId="0" applyNumberFormat="1" applyFont="1" applyBorder="1" applyAlignment="1">
      <alignment horizontal="right" wrapText="1"/>
    </xf>
    <xf numFmtId="164" fontId="20" fillId="3" borderId="9" xfId="0" applyNumberFormat="1" applyFont="1" applyFill="1" applyBorder="1" applyAlignment="1">
      <alignment wrapText="1"/>
    </xf>
    <xf numFmtId="0" fontId="92" fillId="0" borderId="0" xfId="0" applyFont="1" applyAlignment="1">
      <alignment horizontal="right"/>
    </xf>
    <xf numFmtId="176" fontId="38" fillId="7" borderId="8" xfId="0" applyNumberFormat="1" applyFont="1" applyFill="1" applyBorder="1" applyAlignment="1">
      <alignment horizontal="right" wrapText="1"/>
    </xf>
    <xf numFmtId="3" fontId="20" fillId="3" borderId="10" xfId="0" applyNumberFormat="1" applyFont="1" applyFill="1" applyBorder="1" applyAlignment="1">
      <alignment vertical="center" wrapText="1"/>
    </xf>
    <xf numFmtId="3" fontId="20" fillId="3" borderId="10" xfId="0" applyNumberFormat="1" applyFont="1" applyFill="1" applyBorder="1" applyAlignment="1">
      <alignment horizontal="center" vertical="center" wrapText="1"/>
    </xf>
    <xf numFmtId="173" fontId="101" fillId="3" borderId="0" xfId="0" applyNumberFormat="1" applyFont="1" applyFill="1" applyBorder="1" applyAlignment="1">
      <alignment horizontal="right" wrapText="1"/>
    </xf>
    <xf numFmtId="3" fontId="92" fillId="0" borderId="0" xfId="0" applyNumberFormat="1" applyFont="1" applyAlignment="1">
      <alignment horizontal="right"/>
    </xf>
    <xf numFmtId="3" fontId="92" fillId="0" borderId="0" xfId="0" applyNumberFormat="1" applyFont="1" applyFill="1" applyAlignment="1">
      <alignment horizontal="right"/>
    </xf>
    <xf numFmtId="165" fontId="38" fillId="7" borderId="10" xfId="0" applyNumberFormat="1" applyFont="1" applyFill="1" applyBorder="1" applyAlignment="1">
      <alignment horizontal="right" vertical="center" wrapText="1"/>
    </xf>
    <xf numFmtId="3" fontId="23" fillId="7" borderId="6" xfId="0" applyNumberFormat="1" applyFont="1" applyFill="1" applyBorder="1" applyAlignment="1">
      <alignment wrapText="1"/>
    </xf>
    <xf numFmtId="1" fontId="43" fillId="7" borderId="3" xfId="0" applyNumberFormat="1" applyFont="1" applyFill="1" applyBorder="1" applyAlignment="1">
      <alignment horizontal="right" vertical="center" wrapText="1"/>
    </xf>
    <xf numFmtId="1" fontId="43" fillId="3" borderId="3" xfId="0" applyNumberFormat="1" applyFont="1" applyFill="1" applyBorder="1" applyAlignment="1">
      <alignment horizontal="right" vertical="center" wrapText="1"/>
    </xf>
    <xf numFmtId="1" fontId="20" fillId="7" borderId="3" xfId="0" applyNumberFormat="1" applyFont="1" applyFill="1" applyBorder="1" applyAlignment="1">
      <alignment horizontal="right" vertical="center" wrapText="1"/>
    </xf>
    <xf numFmtId="1" fontId="20" fillId="3" borderId="3" xfId="0" applyNumberFormat="1" applyFont="1" applyFill="1" applyBorder="1" applyAlignment="1">
      <alignment horizontal="right" vertical="center" wrapText="1"/>
    </xf>
    <xf numFmtId="3" fontId="92" fillId="3" borderId="0" xfId="0" applyNumberFormat="1" applyFont="1" applyFill="1" applyAlignment="1">
      <alignment horizontal="right"/>
    </xf>
    <xf numFmtId="175" fontId="23" fillId="0" borderId="8" xfId="0" applyNumberFormat="1" applyFont="1" applyBorder="1" applyAlignment="1">
      <alignment horizontal="right" vertical="center" wrapText="1"/>
    </xf>
    <xf numFmtId="164" fontId="20" fillId="0" borderId="3" xfId="0" applyNumberFormat="1" applyFont="1" applyFill="1" applyBorder="1" applyAlignment="1">
      <alignment horizontal="right" vertical="center" wrapText="1"/>
    </xf>
    <xf numFmtId="175" fontId="23" fillId="0" borderId="3" xfId="0" applyNumberFormat="1" applyFont="1" applyBorder="1" applyAlignment="1">
      <alignment horizontal="right" vertical="center" wrapText="1"/>
    </xf>
    <xf numFmtId="176" fontId="23" fillId="7" borderId="9" xfId="0" applyNumberFormat="1" applyFont="1" applyFill="1" applyBorder="1" applyAlignment="1">
      <alignment horizontal="right" wrapText="1"/>
    </xf>
    <xf numFmtId="176" fontId="23" fillId="7" borderId="6" xfId="0" applyNumberFormat="1" applyFont="1" applyFill="1" applyBorder="1" applyAlignment="1">
      <alignment horizontal="right" wrapText="1"/>
    </xf>
    <xf numFmtId="176" fontId="23" fillId="7" borderId="3" xfId="0" applyNumberFormat="1" applyFont="1" applyFill="1" applyBorder="1" applyAlignment="1">
      <alignment horizontal="right" wrapText="1"/>
    </xf>
    <xf numFmtId="176" fontId="38" fillId="7" borderId="5" xfId="0" applyNumberFormat="1" applyFont="1" applyFill="1" applyBorder="1" applyAlignment="1">
      <alignment horizontal="right" wrapText="1"/>
    </xf>
    <xf numFmtId="176" fontId="38" fillId="0" borderId="8" xfId="0" applyNumberFormat="1" applyFont="1" applyFill="1" applyBorder="1" applyAlignment="1">
      <alignment horizontal="right" wrapText="1"/>
    </xf>
    <xf numFmtId="3" fontId="39" fillId="3" borderId="0" xfId="0" applyNumberFormat="1" applyFont="1" applyFill="1" applyBorder="1" applyAlignment="1">
      <alignment horizontal="left" vertical="center"/>
    </xf>
    <xf numFmtId="3" fontId="5" fillId="3" borderId="0" xfId="0" applyNumberFormat="1" applyFont="1" applyFill="1" applyBorder="1" applyAlignment="1">
      <alignment horizontal="left" vertical="center"/>
    </xf>
    <xf numFmtId="176" fontId="38" fillId="7" borderId="0" xfId="0" applyNumberFormat="1" applyFont="1" applyFill="1" applyBorder="1" applyAlignment="1">
      <alignment horizontal="right" wrapText="1"/>
    </xf>
    <xf numFmtId="3" fontId="92" fillId="0" borderId="0" xfId="0" applyNumberFormat="1" applyFont="1" applyAlignment="1">
      <alignment horizontal="right" vertical="center"/>
    </xf>
    <xf numFmtId="3" fontId="39" fillId="0" borderId="8"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164" fontId="5" fillId="0" borderId="8" xfId="0" applyNumberFormat="1" applyFont="1" applyBorder="1" applyAlignment="1">
      <alignment horizontal="right" vertical="center" wrapText="1"/>
    </xf>
    <xf numFmtId="0" fontId="39" fillId="7" borderId="8" xfId="0" applyFont="1" applyFill="1" applyBorder="1" applyAlignment="1">
      <alignment horizontal="right" vertical="center" wrapText="1"/>
    </xf>
    <xf numFmtId="0" fontId="39" fillId="0" borderId="8" xfId="0" applyFont="1" applyBorder="1" applyAlignment="1">
      <alignment horizontal="right" vertical="center" wrapText="1"/>
    </xf>
    <xf numFmtId="176" fontId="38" fillId="0" borderId="8" xfId="0" applyNumberFormat="1" applyFont="1" applyFill="1" applyBorder="1" applyAlignment="1">
      <alignment horizontal="right" vertical="center" wrapText="1"/>
    </xf>
    <xf numFmtId="1" fontId="39" fillId="7" borderId="8" xfId="0" applyNumberFormat="1" applyFont="1" applyFill="1" applyBorder="1" applyAlignment="1">
      <alignment horizontal="right" vertical="center" wrapText="1"/>
    </xf>
    <xf numFmtId="1" fontId="39" fillId="0" borderId="8" xfId="0" applyNumberFormat="1" applyFont="1" applyBorder="1" applyAlignment="1">
      <alignment horizontal="right" vertical="center" wrapText="1"/>
    </xf>
    <xf numFmtId="3" fontId="39" fillId="0" borderId="10" xfId="0" applyNumberFormat="1" applyFont="1" applyBorder="1" applyAlignment="1">
      <alignment horizontal="right" vertical="center" wrapText="1"/>
    </xf>
    <xf numFmtId="176" fontId="23" fillId="7" borderId="9" xfId="0" applyNumberFormat="1" applyFont="1" applyFill="1" applyBorder="1" applyAlignment="1">
      <alignment horizontal="right" vertical="center" wrapText="1"/>
    </xf>
    <xf numFmtId="175" fontId="38" fillId="0" borderId="8" xfId="0" applyNumberFormat="1" applyFont="1" applyBorder="1" applyAlignment="1">
      <alignment horizontal="right" vertical="center" wrapText="1"/>
    </xf>
    <xf numFmtId="176" fontId="38" fillId="7" borderId="8" xfId="0" applyNumberFormat="1" applyFont="1" applyFill="1" applyBorder="1" applyAlignment="1">
      <alignment horizontal="right" vertical="center" wrapText="1"/>
    </xf>
    <xf numFmtId="0" fontId="28" fillId="3" borderId="0" xfId="0" applyFont="1" applyFill="1" applyAlignment="1">
      <alignment vertical="center" wrapText="1"/>
    </xf>
    <xf numFmtId="0" fontId="39" fillId="3" borderId="0" xfId="0" applyFont="1" applyFill="1" applyBorder="1" applyAlignment="1">
      <alignment horizontal="center" wrapText="1"/>
    </xf>
    <xf numFmtId="176" fontId="38" fillId="7" borderId="9" xfId="0" applyNumberFormat="1" applyFont="1" applyFill="1" applyBorder="1" applyAlignment="1">
      <alignment horizontal="right" wrapText="1"/>
    </xf>
    <xf numFmtId="175" fontId="38" fillId="0" borderId="9" xfId="0" applyNumberFormat="1" applyFont="1" applyBorder="1" applyAlignment="1">
      <alignment horizontal="right" wrapText="1"/>
    </xf>
    <xf numFmtId="175" fontId="23" fillId="0" borderId="9" xfId="0" applyNumberFormat="1" applyFont="1" applyBorder="1" applyAlignment="1">
      <alignment horizontal="right" wrapText="1"/>
    </xf>
    <xf numFmtId="175" fontId="38" fillId="0" borderId="0" xfId="0" applyNumberFormat="1" applyFont="1" applyBorder="1" applyAlignment="1">
      <alignment horizontal="right" wrapText="1"/>
    </xf>
    <xf numFmtId="3" fontId="117" fillId="3" borderId="0" xfId="0" applyNumberFormat="1" applyFont="1" applyFill="1" applyAlignment="1">
      <alignment vertical="center"/>
    </xf>
    <xf numFmtId="0" fontId="37" fillId="2" borderId="0" xfId="0" applyFont="1" applyFill="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38" fillId="2" borderId="0" xfId="0" applyFont="1" applyFill="1" applyAlignment="1">
      <alignment vertical="center"/>
    </xf>
    <xf numFmtId="0" fontId="4" fillId="2" borderId="1" xfId="0" applyFont="1" applyFill="1" applyBorder="1" applyAlignment="1">
      <alignment vertical="center" wrapText="1"/>
    </xf>
    <xf numFmtId="0" fontId="38" fillId="0" borderId="0" xfId="0" applyFont="1" applyAlignment="1">
      <alignment horizontal="center" vertical="center" wrapText="1"/>
    </xf>
    <xf numFmtId="0" fontId="5" fillId="0" borderId="0" xfId="0" applyFont="1" applyAlignment="1">
      <alignment horizontal="right" vertical="center" wrapText="1"/>
    </xf>
    <xf numFmtId="0" fontId="4" fillId="2" borderId="3" xfId="0" applyFont="1" applyFill="1" applyBorder="1" applyAlignment="1">
      <alignment vertical="center" wrapText="1"/>
    </xf>
    <xf numFmtId="0" fontId="23" fillId="0" borderId="3" xfId="0" applyFont="1" applyBorder="1" applyAlignment="1">
      <alignment horizontal="right" vertical="center" wrapText="1"/>
    </xf>
    <xf numFmtId="0" fontId="23" fillId="7" borderId="3" xfId="0" applyFont="1" applyFill="1" applyBorder="1" applyAlignment="1">
      <alignment horizontal="right" vertical="center" wrapText="1"/>
    </xf>
    <xf numFmtId="0" fontId="23" fillId="0" borderId="0" xfId="0" applyFont="1" applyAlignment="1">
      <alignment horizontal="right" vertical="center" wrapText="1"/>
    </xf>
    <xf numFmtId="0" fontId="23" fillId="0" borderId="1" xfId="0" applyFont="1" applyBorder="1" applyAlignment="1">
      <alignment horizontal="right" vertical="center" wrapText="1"/>
    </xf>
    <xf numFmtId="0" fontId="4" fillId="2" borderId="0" xfId="0" applyFont="1" applyFill="1" applyAlignment="1">
      <alignment vertical="center" wrapText="1"/>
    </xf>
    <xf numFmtId="0" fontId="23" fillId="7" borderId="0" xfId="0" applyFont="1" applyFill="1" applyAlignment="1">
      <alignment horizontal="right" vertical="center" wrapText="1"/>
    </xf>
    <xf numFmtId="164" fontId="23" fillId="2" borderId="0" xfId="0" applyNumberFormat="1" applyFont="1" applyFill="1" applyAlignment="1">
      <alignment horizontal="right" vertical="center" wrapText="1"/>
    </xf>
    <xf numFmtId="164" fontId="23" fillId="2" borderId="1" xfId="0" applyNumberFormat="1" applyFont="1" applyFill="1" applyBorder="1" applyAlignment="1">
      <alignment horizontal="right" vertical="center" wrapText="1"/>
    </xf>
    <xf numFmtId="0" fontId="20" fillId="3" borderId="0" xfId="0" applyFont="1" applyFill="1" applyBorder="1" applyAlignment="1">
      <alignment vertical="center" wrapText="1"/>
    </xf>
    <xf numFmtId="3" fontId="39" fillId="7" borderId="0" xfId="0" applyNumberFormat="1" applyFont="1" applyFill="1" applyBorder="1" applyAlignment="1">
      <alignment horizontal="right" vertical="center" wrapText="1"/>
    </xf>
    <xf numFmtId="0" fontId="39" fillId="7" borderId="0" xfId="0" applyFont="1" applyFill="1" applyBorder="1" applyAlignment="1">
      <alignment horizontal="right" vertical="center" wrapText="1"/>
    </xf>
    <xf numFmtId="0" fontId="5" fillId="3" borderId="0" xfId="0" applyFont="1" applyFill="1" applyAlignment="1">
      <alignment horizontal="left" vertical="center" wrapText="1"/>
    </xf>
    <xf numFmtId="0" fontId="20" fillId="3" borderId="0" xfId="0" applyFont="1" applyFill="1" applyBorder="1" applyAlignment="1">
      <alignment horizontal="center" vertical="center" wrapText="1"/>
    </xf>
    <xf numFmtId="0" fontId="20" fillId="3" borderId="1" xfId="0" applyFont="1" applyFill="1" applyBorder="1" applyAlignment="1">
      <alignment vertical="center" wrapText="1"/>
    </xf>
    <xf numFmtId="0" fontId="39" fillId="0" borderId="10" xfId="0" applyFont="1" applyFill="1" applyBorder="1" applyAlignment="1">
      <alignment vertical="center" wrapText="1"/>
    </xf>
    <xf numFmtId="175" fontId="23" fillId="0" borderId="6" xfId="0" applyNumberFormat="1" applyFont="1" applyBorder="1" applyAlignment="1">
      <alignment horizontal="right" vertical="center" wrapText="1"/>
    </xf>
    <xf numFmtId="175" fontId="23" fillId="0" borderId="4" xfId="0" applyNumberFormat="1" applyFont="1" applyBorder="1" applyAlignment="1">
      <alignment horizontal="right" wrapText="1"/>
    </xf>
    <xf numFmtId="176" fontId="23" fillId="7" borderId="4" xfId="0" applyNumberFormat="1" applyFont="1" applyFill="1" applyBorder="1" applyAlignment="1">
      <alignment horizontal="right" wrapText="1"/>
    </xf>
    <xf numFmtId="0" fontId="38" fillId="0" borderId="5" xfId="0" applyFont="1" applyBorder="1" applyAlignment="1">
      <alignment horizontal="right" vertical="center" wrapText="1"/>
    </xf>
    <xf numFmtId="176" fontId="38" fillId="0" borderId="9" xfId="0" applyNumberFormat="1" applyFont="1" applyFill="1" applyBorder="1" applyAlignment="1">
      <alignment horizontal="right" vertical="center" wrapText="1"/>
    </xf>
    <xf numFmtId="0" fontId="38" fillId="3" borderId="0" xfId="0" quotePrefix="1" applyFont="1" applyFill="1" applyBorder="1" applyAlignment="1">
      <alignment vertical="center" wrapText="1"/>
    </xf>
    <xf numFmtId="0" fontId="4" fillId="0" borderId="0" xfId="0" applyFont="1" applyFill="1" applyBorder="1" applyAlignment="1">
      <alignment vertical="center" wrapText="1"/>
    </xf>
    <xf numFmtId="3" fontId="23" fillId="0" borderId="3" xfId="0" applyNumberFormat="1" applyFont="1" applyFill="1" applyBorder="1" applyAlignment="1">
      <alignment horizontal="right" vertical="center" wrapText="1"/>
    </xf>
    <xf numFmtId="3" fontId="38" fillId="0" borderId="8" xfId="0" applyNumberFormat="1" applyFont="1" applyFill="1" applyBorder="1" applyAlignment="1">
      <alignment horizontal="right" wrapText="1"/>
    </xf>
    <xf numFmtId="164" fontId="5" fillId="2" borderId="0" xfId="0" applyNumberFormat="1" applyFont="1" applyFill="1" applyAlignment="1">
      <alignment horizontal="right"/>
    </xf>
    <xf numFmtId="176" fontId="38" fillId="0" borderId="10" xfId="0" applyNumberFormat="1" applyFont="1" applyFill="1" applyBorder="1" applyAlignment="1">
      <alignment horizontal="right" vertical="center" wrapText="1"/>
    </xf>
    <xf numFmtId="176" fontId="38" fillId="0" borderId="5" xfId="0" applyNumberFormat="1" applyFont="1" applyFill="1" applyBorder="1" applyAlignment="1">
      <alignment horizontal="right" vertical="center" wrapText="1"/>
    </xf>
    <xf numFmtId="164" fontId="23" fillId="0" borderId="8" xfId="0" applyNumberFormat="1" applyFont="1" applyFill="1" applyBorder="1" applyAlignment="1">
      <alignment horizontal="right" wrapText="1"/>
    </xf>
    <xf numFmtId="176" fontId="23" fillId="0" borderId="8" xfId="0" applyNumberFormat="1" applyFont="1" applyFill="1" applyBorder="1" applyAlignment="1">
      <alignment horizontal="right" vertical="center" wrapText="1"/>
    </xf>
    <xf numFmtId="176" fontId="23" fillId="0" borderId="3" xfId="0" applyNumberFormat="1" applyFont="1" applyFill="1" applyBorder="1" applyAlignment="1">
      <alignment horizontal="right" vertical="center" wrapText="1"/>
    </xf>
    <xf numFmtId="176" fontId="23" fillId="7" borderId="8" xfId="0" applyNumberFormat="1" applyFont="1" applyFill="1" applyBorder="1" applyAlignment="1">
      <alignment horizontal="right" vertical="center" wrapText="1"/>
    </xf>
    <xf numFmtId="176" fontId="38" fillId="7" borderId="10" xfId="0" applyNumberFormat="1" applyFont="1" applyFill="1" applyBorder="1" applyAlignment="1">
      <alignment horizontal="right" vertical="center" wrapText="1"/>
    </xf>
    <xf numFmtId="176" fontId="23" fillId="7" borderId="3" xfId="0" applyNumberFormat="1" applyFont="1" applyFill="1" applyBorder="1" applyAlignment="1">
      <alignment horizontal="right" vertical="center" wrapText="1"/>
    </xf>
    <xf numFmtId="175" fontId="38" fillId="0" borderId="5" xfId="0" applyNumberFormat="1" applyFont="1" applyBorder="1" applyAlignment="1">
      <alignment horizontal="right" wrapText="1"/>
    </xf>
    <xf numFmtId="164" fontId="4" fillId="0" borderId="10" xfId="0" applyNumberFormat="1" applyFont="1" applyFill="1" applyBorder="1" applyAlignment="1">
      <alignment horizontal="right" vertical="center" wrapText="1"/>
    </xf>
    <xf numFmtId="175" fontId="38" fillId="0" borderId="9" xfId="0" applyNumberFormat="1" applyFont="1" applyBorder="1" applyAlignment="1">
      <alignment horizontal="right" vertical="center" wrapText="1"/>
    </xf>
    <xf numFmtId="0" fontId="70" fillId="3" borderId="0" xfId="0" applyFont="1" applyFill="1" applyBorder="1" applyAlignment="1">
      <alignment vertical="center" wrapText="1"/>
    </xf>
    <xf numFmtId="0" fontId="5" fillId="3" borderId="0" xfId="0" applyFont="1" applyFill="1" applyAlignment="1">
      <alignment horizontal="left" vertical="center" wrapText="1"/>
    </xf>
    <xf numFmtId="0" fontId="39" fillId="3" borderId="0" xfId="0" applyFont="1" applyFill="1" applyBorder="1" applyAlignment="1">
      <alignment horizontal="left" vertical="center" wrapText="1"/>
    </xf>
    <xf numFmtId="0" fontId="38" fillId="0" borderId="10" xfId="0" applyFont="1" applyFill="1" applyBorder="1" applyAlignment="1">
      <alignment wrapText="1"/>
    </xf>
    <xf numFmtId="0" fontId="4" fillId="2" borderId="0" xfId="0" applyFont="1" applyFill="1" applyBorder="1" applyAlignment="1">
      <alignment vertical="center" wrapText="1"/>
    </xf>
    <xf numFmtId="0" fontId="23" fillId="0" borderId="0" xfId="0" applyFont="1" applyBorder="1" applyAlignment="1">
      <alignment horizontal="right" vertical="center" wrapText="1"/>
    </xf>
    <xf numFmtId="0" fontId="38" fillId="2" borderId="8" xfId="0" applyFont="1" applyFill="1" applyBorder="1" applyAlignment="1">
      <alignment vertical="center" wrapText="1"/>
    </xf>
    <xf numFmtId="0" fontId="38" fillId="7" borderId="8" xfId="0" applyFont="1" applyFill="1" applyBorder="1" applyAlignment="1">
      <alignment horizontal="right" vertical="center" wrapText="1"/>
    </xf>
    <xf numFmtId="0" fontId="4" fillId="2" borderId="8" xfId="0" applyFont="1" applyFill="1" applyBorder="1" applyAlignment="1">
      <alignment vertical="center" wrapText="1"/>
    </xf>
    <xf numFmtId="0" fontId="5" fillId="2" borderId="8" xfId="0" applyFont="1" applyFill="1" applyBorder="1" applyAlignment="1">
      <alignment vertical="center" wrapText="1"/>
    </xf>
    <xf numFmtId="0" fontId="4" fillId="2" borderId="5" xfId="0" applyFont="1" applyFill="1" applyBorder="1" applyAlignment="1">
      <alignment vertical="center" wrapText="1"/>
    </xf>
    <xf numFmtId="0" fontId="23" fillId="0" borderId="5" xfId="0" applyFont="1" applyBorder="1" applyAlignment="1">
      <alignment horizontal="right" vertical="center" wrapText="1"/>
    </xf>
    <xf numFmtId="0" fontId="23" fillId="7" borderId="5" xfId="0" applyFont="1" applyFill="1" applyBorder="1" applyAlignment="1">
      <alignment horizontal="right" vertical="center" wrapText="1"/>
    </xf>
    <xf numFmtId="164" fontId="38" fillId="0" borderId="0" xfId="0" applyNumberFormat="1" applyFont="1" applyBorder="1" applyAlignment="1">
      <alignment horizontal="right" vertical="center" wrapText="1"/>
    </xf>
    <xf numFmtId="164" fontId="23" fillId="0" borderId="0" xfId="0" applyNumberFormat="1" applyFont="1" applyBorder="1" applyAlignment="1">
      <alignment horizontal="right" vertical="center" wrapText="1"/>
    </xf>
    <xf numFmtId="0" fontId="5" fillId="2" borderId="5" xfId="0" applyFont="1" applyFill="1" applyBorder="1" applyAlignment="1">
      <alignment vertical="center" wrapText="1"/>
    </xf>
    <xf numFmtId="0" fontId="38" fillId="7" borderId="5" xfId="0" applyFont="1" applyFill="1" applyBorder="1" applyAlignment="1">
      <alignment horizontal="right" vertical="center" wrapText="1"/>
    </xf>
    <xf numFmtId="0" fontId="23" fillId="0" borderId="0" xfId="0" applyFont="1" applyBorder="1" applyAlignment="1">
      <alignment horizontal="center" vertical="center" wrapText="1"/>
    </xf>
    <xf numFmtId="0" fontId="23" fillId="7" borderId="0" xfId="0" applyFont="1" applyFill="1" applyBorder="1" applyAlignment="1">
      <alignment horizontal="center" vertical="center" wrapText="1"/>
    </xf>
    <xf numFmtId="0" fontId="38" fillId="0" borderId="8" xfId="0" applyFont="1" applyBorder="1" applyAlignment="1">
      <alignment horizontal="center" vertical="center" wrapText="1"/>
    </xf>
    <xf numFmtId="164" fontId="5" fillId="0" borderId="8" xfId="0" applyNumberFormat="1" applyFont="1" applyBorder="1" applyAlignment="1">
      <alignment horizontal="right" wrapText="1"/>
    </xf>
    <xf numFmtId="164" fontId="5" fillId="2" borderId="8" xfId="0" applyNumberFormat="1" applyFont="1" applyFill="1" applyBorder="1" applyAlignment="1">
      <alignment horizontal="right" wrapText="1"/>
    </xf>
    <xf numFmtId="170" fontId="5" fillId="2" borderId="8" xfId="0" applyNumberFormat="1" applyFont="1" applyFill="1" applyBorder="1" applyAlignment="1">
      <alignment horizontal="right" wrapText="1"/>
    </xf>
    <xf numFmtId="171" fontId="5" fillId="7" borderId="8" xfId="0" applyNumberFormat="1" applyFont="1" applyFill="1" applyBorder="1" applyAlignment="1">
      <alignment horizontal="right" wrapText="1"/>
    </xf>
    <xf numFmtId="164" fontId="5" fillId="2" borderId="0" xfId="0" applyNumberFormat="1" applyFont="1" applyFill="1" applyBorder="1" applyAlignment="1">
      <alignment horizontal="right"/>
    </xf>
    <xf numFmtId="164" fontId="5" fillId="0" borderId="10" xfId="0" applyNumberFormat="1" applyFont="1" applyBorder="1" applyAlignment="1">
      <alignment horizontal="right" wrapText="1"/>
    </xf>
    <xf numFmtId="170" fontId="5" fillId="2" borderId="10" xfId="0" applyNumberFormat="1" applyFont="1" applyFill="1" applyBorder="1" applyAlignment="1">
      <alignment horizontal="right" wrapText="1"/>
    </xf>
    <xf numFmtId="164" fontId="5" fillId="7" borderId="10" xfId="0" applyNumberFormat="1" applyFont="1" applyFill="1" applyBorder="1" applyAlignment="1">
      <alignment horizontal="right" wrapText="1"/>
    </xf>
    <xf numFmtId="0" fontId="38" fillId="2" borderId="10" xfId="0" applyFont="1" applyFill="1" applyBorder="1" applyAlignment="1">
      <alignment vertical="center" wrapText="1"/>
    </xf>
    <xf numFmtId="0" fontId="38" fillId="0" borderId="10" xfId="0" applyFont="1" applyBorder="1" applyAlignment="1">
      <alignment horizontal="right" vertical="center" wrapText="1"/>
    </xf>
    <xf numFmtId="0" fontId="38" fillId="7" borderId="8" xfId="0" applyFont="1" applyFill="1" applyBorder="1" applyAlignment="1">
      <alignment horizontal="right" wrapText="1"/>
    </xf>
    <xf numFmtId="175" fontId="23" fillId="0" borderId="0" xfId="0" applyNumberFormat="1" applyFont="1" applyBorder="1" applyAlignment="1">
      <alignment horizontal="right" wrapText="1"/>
    </xf>
    <xf numFmtId="176" fontId="23" fillId="7" borderId="8" xfId="0" applyNumberFormat="1" applyFont="1" applyFill="1" applyBorder="1" applyAlignment="1">
      <alignment horizontal="right" wrapText="1"/>
    </xf>
    <xf numFmtId="0" fontId="23" fillId="0" borderId="9" xfId="0" applyFont="1" applyBorder="1" applyAlignment="1">
      <alignment horizontal="right" vertical="center" wrapText="1"/>
    </xf>
    <xf numFmtId="0" fontId="23" fillId="7" borderId="9" xfId="0" applyFont="1" applyFill="1" applyBorder="1" applyAlignment="1">
      <alignment horizontal="right" vertical="center" wrapText="1"/>
    </xf>
    <xf numFmtId="0" fontId="4" fillId="2" borderId="10" xfId="0" applyFont="1" applyFill="1" applyBorder="1" applyAlignment="1">
      <alignment vertical="center" wrapText="1"/>
    </xf>
    <xf numFmtId="170" fontId="4" fillId="2" borderId="10" xfId="0" applyNumberFormat="1" applyFont="1" applyFill="1" applyBorder="1" applyAlignment="1">
      <alignment horizontal="right" wrapText="1"/>
    </xf>
    <xf numFmtId="0" fontId="5" fillId="2" borderId="9" xfId="0" applyFont="1" applyFill="1" applyBorder="1" applyAlignment="1">
      <alignment vertical="center" wrapText="1"/>
    </xf>
    <xf numFmtId="0" fontId="38" fillId="0" borderId="9" xfId="0" applyFont="1" applyBorder="1" applyAlignment="1">
      <alignment horizontal="right" vertical="center" wrapText="1"/>
    </xf>
    <xf numFmtId="0" fontId="5" fillId="3" borderId="0" xfId="0" applyFont="1" applyFill="1" applyAlignment="1">
      <alignment vertical="center"/>
    </xf>
    <xf numFmtId="167" fontId="38" fillId="0" borderId="9" xfId="0" applyNumberFormat="1" applyFont="1" applyFill="1" applyBorder="1" applyAlignment="1">
      <alignment horizontal="right" vertical="center" wrapText="1"/>
    </xf>
    <xf numFmtId="167" fontId="38" fillId="0" borderId="5" xfId="0" applyNumberFormat="1" applyFont="1" applyFill="1" applyBorder="1" applyAlignment="1">
      <alignment horizontal="right" vertical="center" wrapText="1"/>
    </xf>
    <xf numFmtId="0" fontId="50" fillId="0" borderId="0" xfId="0" applyFont="1" applyFill="1" applyAlignment="1">
      <alignment vertical="center"/>
    </xf>
    <xf numFmtId="175" fontId="23" fillId="0" borderId="9" xfId="0" applyNumberFormat="1" applyFont="1" applyBorder="1" applyAlignment="1">
      <alignment horizontal="right" vertical="center" wrapText="1"/>
    </xf>
    <xf numFmtId="175" fontId="23" fillId="0" borderId="0" xfId="0" applyNumberFormat="1" applyFont="1" applyBorder="1" applyAlignment="1">
      <alignment horizontal="right" vertical="center" wrapText="1"/>
    </xf>
    <xf numFmtId="175" fontId="23" fillId="0" borderId="5" xfId="0" applyNumberFormat="1" applyFont="1" applyBorder="1" applyAlignment="1">
      <alignment horizontal="right" vertical="center" wrapText="1"/>
    </xf>
    <xf numFmtId="175" fontId="38" fillId="0" borderId="5" xfId="0" applyNumberFormat="1" applyFont="1" applyBorder="1" applyAlignment="1">
      <alignment horizontal="right" vertical="center" wrapText="1"/>
    </xf>
    <xf numFmtId="175" fontId="23" fillId="0" borderId="4" xfId="0" applyNumberFormat="1" applyFont="1" applyBorder="1" applyAlignment="1">
      <alignment horizontal="right" vertical="center" wrapText="1"/>
    </xf>
    <xf numFmtId="175" fontId="23" fillId="0" borderId="10" xfId="0" applyNumberFormat="1" applyFont="1" applyBorder="1" applyAlignment="1">
      <alignment horizontal="right" vertical="center" wrapText="1"/>
    </xf>
    <xf numFmtId="175" fontId="23" fillId="0" borderId="1" xfId="0" applyNumberFormat="1" applyFont="1" applyBorder="1" applyAlignment="1">
      <alignment horizontal="right" vertical="center" wrapText="1"/>
    </xf>
    <xf numFmtId="0" fontId="39" fillId="3" borderId="0" xfId="0" applyFont="1" applyFill="1" applyBorder="1" applyAlignment="1">
      <alignment horizontal="justify" vertical="center" wrapText="1"/>
    </xf>
    <xf numFmtId="164" fontId="38" fillId="0" borderId="0" xfId="0" applyNumberFormat="1" applyFont="1" applyFill="1" applyBorder="1" applyAlignment="1">
      <alignment horizontal="right" vertical="center" wrapText="1"/>
    </xf>
    <xf numFmtId="175" fontId="38" fillId="0" borderId="0" xfId="0" applyNumberFormat="1" applyFont="1" applyBorder="1" applyAlignment="1">
      <alignment horizontal="right" vertical="center" wrapText="1"/>
    </xf>
    <xf numFmtId="0" fontId="9" fillId="3" borderId="0" xfId="0" applyFont="1" applyFill="1" applyAlignment="1">
      <alignment horizontal="left" vertical="top"/>
    </xf>
    <xf numFmtId="3" fontId="112" fillId="3" borderId="1"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3" fontId="118" fillId="3" borderId="0" xfId="0" applyNumberFormat="1" applyFont="1" applyFill="1" applyBorder="1" applyAlignment="1">
      <alignment vertical="center"/>
    </xf>
    <xf numFmtId="0" fontId="41" fillId="0" borderId="0" xfId="0" applyFont="1" applyAlignment="1">
      <alignment horizontal="left" wrapText="1"/>
    </xf>
    <xf numFmtId="0" fontId="41" fillId="0" borderId="0" xfId="0" applyFont="1" applyAlignment="1">
      <alignment horizontal="left" vertical="center" wrapText="1"/>
    </xf>
    <xf numFmtId="3" fontId="119" fillId="0" borderId="0" xfId="0" applyNumberFormat="1" applyFont="1" applyBorder="1"/>
    <xf numFmtId="177" fontId="119" fillId="0" borderId="0" xfId="0" applyNumberFormat="1" applyFont="1" applyBorder="1"/>
    <xf numFmtId="0" fontId="23" fillId="0" borderId="0" xfId="0" applyFont="1" applyAlignment="1">
      <alignment horizontal="left" vertical="center"/>
    </xf>
    <xf numFmtId="0" fontId="39" fillId="0" borderId="0" xfId="0" applyFont="1" applyAlignment="1"/>
    <xf numFmtId="3" fontId="23" fillId="7" borderId="3" xfId="0" applyNumberFormat="1" applyFont="1" applyFill="1" applyBorder="1" applyAlignment="1">
      <alignment horizontal="right" vertical="center"/>
    </xf>
    <xf numFmtId="3" fontId="23" fillId="7"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0" fontId="39" fillId="0" borderId="0" xfId="0" applyFont="1" applyBorder="1"/>
    <xf numFmtId="0" fontId="38" fillId="2" borderId="8" xfId="0" applyFont="1" applyFill="1" applyBorder="1" applyAlignment="1">
      <alignment vertical="center"/>
    </xf>
    <xf numFmtId="3" fontId="38" fillId="7" borderId="8" xfId="0" applyNumberFormat="1" applyFont="1" applyFill="1" applyBorder="1" applyAlignment="1">
      <alignment horizontal="right" vertical="center"/>
    </xf>
    <xf numFmtId="0" fontId="23" fillId="2" borderId="3" xfId="0" applyFont="1" applyFill="1" applyBorder="1" applyAlignment="1">
      <alignment vertical="center"/>
    </xf>
    <xf numFmtId="177" fontId="23" fillId="7" borderId="3" xfId="0" applyNumberFormat="1" applyFont="1" applyFill="1" applyBorder="1" applyAlignment="1">
      <alignment horizontal="right" vertical="center"/>
    </xf>
    <xf numFmtId="177" fontId="23" fillId="0" borderId="1" xfId="0" applyNumberFormat="1" applyFont="1" applyFill="1" applyBorder="1" applyAlignment="1">
      <alignment horizontal="right" vertical="center"/>
    </xf>
    <xf numFmtId="177" fontId="39" fillId="0" borderId="0" xfId="0" applyNumberFormat="1" applyFont="1"/>
    <xf numFmtId="3" fontId="39" fillId="0" borderId="0" xfId="0" applyNumberFormat="1" applyFont="1"/>
    <xf numFmtId="3" fontId="47" fillId="0" borderId="0" xfId="0" applyNumberFormat="1" applyFont="1" applyFill="1" applyBorder="1" applyAlignment="1">
      <alignment horizontal="left" vertical="center" wrapText="1"/>
    </xf>
    <xf numFmtId="0" fontId="38" fillId="0" borderId="6" xfId="0" applyFont="1" applyBorder="1" applyAlignment="1">
      <alignment vertical="center"/>
    </xf>
    <xf numFmtId="3" fontId="39" fillId="0" borderId="6" xfId="0" applyNumberFormat="1" applyFont="1" applyBorder="1"/>
    <xf numFmtId="0" fontId="38" fillId="0" borderId="8" xfId="0" quotePrefix="1" applyFont="1" applyBorder="1" applyAlignment="1">
      <alignment vertical="center"/>
    </xf>
    <xf numFmtId="3" fontId="39" fillId="0" borderId="8" xfId="0" applyNumberFormat="1" applyFont="1" applyBorder="1"/>
    <xf numFmtId="0" fontId="38" fillId="0" borderId="8" xfId="0" applyFont="1" applyBorder="1" applyAlignment="1">
      <alignment vertical="center"/>
    </xf>
    <xf numFmtId="177" fontId="39" fillId="0" borderId="8" xfId="0" applyNumberFormat="1" applyFont="1" applyBorder="1"/>
    <xf numFmtId="0" fontId="38" fillId="0" borderId="10" xfId="0" applyFont="1" applyBorder="1" applyAlignment="1">
      <alignment vertical="center"/>
    </xf>
    <xf numFmtId="0" fontId="38" fillId="0" borderId="5" xfId="0" applyFont="1" applyBorder="1" applyAlignment="1">
      <alignment vertical="center" wrapText="1"/>
    </xf>
    <xf numFmtId="3" fontId="39" fillId="0" borderId="5" xfId="0" applyNumberFormat="1" applyFont="1" applyBorder="1"/>
    <xf numFmtId="177" fontId="39" fillId="0" borderId="5" xfId="0" applyNumberFormat="1" applyFont="1" applyBorder="1"/>
    <xf numFmtId="0" fontId="23" fillId="2" borderId="1" xfId="0" applyFont="1" applyFill="1" applyBorder="1" applyAlignment="1">
      <alignment vertical="center"/>
    </xf>
    <xf numFmtId="0" fontId="20" fillId="0" borderId="1" xfId="0" applyFont="1" applyBorder="1"/>
    <xf numFmtId="3" fontId="23" fillId="0" borderId="1" xfId="0" applyNumberFormat="1" applyFont="1" applyFill="1" applyBorder="1" applyAlignment="1">
      <alignment horizontal="right" vertical="center"/>
    </xf>
    <xf numFmtId="0" fontId="120" fillId="0" borderId="0" xfId="0" applyFont="1" applyBorder="1" applyAlignment="1">
      <alignment vertical="center"/>
    </xf>
    <xf numFmtId="0" fontId="19" fillId="0" borderId="0" xfId="0" applyFont="1" applyBorder="1"/>
    <xf numFmtId="0" fontId="0" fillId="0" borderId="0" xfId="0" applyAlignment="1"/>
    <xf numFmtId="0" fontId="20" fillId="2" borderId="0" xfId="0" applyFont="1" applyFill="1" applyAlignment="1">
      <alignment vertical="center"/>
    </xf>
    <xf numFmtId="0" fontId="19" fillId="0" borderId="0" xfId="0" applyFont="1" applyAlignment="1"/>
    <xf numFmtId="3" fontId="38" fillId="7" borderId="0" xfId="0" applyNumberFormat="1" applyFont="1" applyFill="1" applyBorder="1" applyAlignment="1">
      <alignment horizontal="right" vertical="center"/>
    </xf>
    <xf numFmtId="177" fontId="23" fillId="7" borderId="1" xfId="0" applyNumberFormat="1" applyFont="1" applyFill="1" applyBorder="1" applyAlignment="1">
      <alignment horizontal="right" vertical="center"/>
    </xf>
    <xf numFmtId="0" fontId="38" fillId="0" borderId="0" xfId="0" applyFont="1" applyAlignment="1">
      <alignment vertical="center"/>
    </xf>
    <xf numFmtId="0" fontId="23" fillId="2" borderId="0" xfId="0" applyFont="1" applyFill="1" applyBorder="1" applyAlignment="1">
      <alignment vertical="center"/>
    </xf>
    <xf numFmtId="0" fontId="20" fillId="2" borderId="0" xfId="0" applyFont="1" applyFill="1" applyBorder="1" applyAlignment="1">
      <alignment horizontal="right" vertical="center"/>
    </xf>
    <xf numFmtId="14" fontId="20" fillId="7" borderId="0" xfId="0" applyNumberFormat="1" applyFont="1" applyFill="1" applyBorder="1" applyAlignment="1">
      <alignment horizontal="right" vertical="center"/>
    </xf>
    <xf numFmtId="14" fontId="20" fillId="2" borderId="0" xfId="0" applyNumberFormat="1" applyFont="1" applyFill="1" applyBorder="1" applyAlignment="1">
      <alignment horizontal="right" vertical="center"/>
    </xf>
    <xf numFmtId="0" fontId="38" fillId="2" borderId="0" xfId="0" applyFont="1" applyFill="1" applyBorder="1" applyAlignment="1">
      <alignment wrapText="1"/>
    </xf>
    <xf numFmtId="0" fontId="38" fillId="2" borderId="0" xfId="0" applyFont="1" applyFill="1" applyBorder="1" applyAlignment="1">
      <alignment vertical="center" wrapText="1"/>
    </xf>
    <xf numFmtId="177" fontId="38" fillId="7" borderId="0" xfId="0" applyNumberFormat="1" applyFont="1" applyFill="1" applyBorder="1" applyAlignment="1">
      <alignment horizontal="right"/>
    </xf>
    <xf numFmtId="177" fontId="38" fillId="2" borderId="0" xfId="0" applyNumberFormat="1" applyFont="1" applyFill="1" applyBorder="1" applyAlignment="1">
      <alignment horizontal="right"/>
    </xf>
    <xf numFmtId="0" fontId="38" fillId="2" borderId="5" xfId="0" applyFont="1" applyFill="1" applyBorder="1" applyAlignment="1">
      <alignment horizontal="left" wrapText="1"/>
    </xf>
    <xf numFmtId="0" fontId="38" fillId="2" borderId="5" xfId="0" applyFont="1" applyFill="1" applyBorder="1" applyAlignment="1">
      <alignment vertical="center" wrapText="1"/>
    </xf>
    <xf numFmtId="177" fontId="38" fillId="7" borderId="5" xfId="0" applyNumberFormat="1" applyFont="1" applyFill="1" applyBorder="1" applyAlignment="1">
      <alignment horizontal="right"/>
    </xf>
    <xf numFmtId="177" fontId="38" fillId="2" borderId="5" xfId="0" applyNumberFormat="1" applyFont="1" applyFill="1" applyBorder="1" applyAlignment="1">
      <alignment horizontal="right"/>
    </xf>
    <xf numFmtId="0" fontId="19" fillId="0" borderId="0" xfId="0" applyFont="1"/>
    <xf numFmtId="164" fontId="19" fillId="0" borderId="0" xfId="0" applyNumberFormat="1" applyFont="1"/>
    <xf numFmtId="0" fontId="38" fillId="2" borderId="9" xfId="0" applyFont="1" applyFill="1" applyBorder="1" applyAlignment="1">
      <alignment vertical="center"/>
    </xf>
    <xf numFmtId="3" fontId="47" fillId="0" borderId="0" xfId="0" applyNumberFormat="1" applyFont="1" applyFill="1" applyBorder="1" applyAlignment="1">
      <alignment horizontal="left" wrapText="1"/>
    </xf>
    <xf numFmtId="0" fontId="23" fillId="2" borderId="4" xfId="0" applyFont="1" applyFill="1" applyBorder="1" applyAlignment="1">
      <alignment vertical="center"/>
    </xf>
    <xf numFmtId="0" fontId="20" fillId="0" borderId="4" xfId="0" applyFont="1" applyBorder="1"/>
    <xf numFmtId="3" fontId="23" fillId="0" borderId="4" xfId="0" applyNumberFormat="1" applyFont="1" applyFill="1" applyBorder="1" applyAlignment="1">
      <alignment horizontal="right" vertical="center"/>
    </xf>
    <xf numFmtId="177" fontId="23" fillId="0" borderId="4" xfId="0" applyNumberFormat="1" applyFont="1" applyFill="1" applyBorder="1" applyAlignment="1">
      <alignment horizontal="right" vertical="center"/>
    </xf>
    <xf numFmtId="3" fontId="39" fillId="0" borderId="6" xfId="0" applyNumberFormat="1" applyFont="1" applyBorder="1" applyAlignment="1">
      <alignment vertical="center"/>
    </xf>
    <xf numFmtId="3" fontId="39" fillId="0" borderId="8" xfId="0" applyNumberFormat="1" applyFont="1" applyBorder="1" applyAlignment="1">
      <alignment vertical="center"/>
    </xf>
    <xf numFmtId="3" fontId="39" fillId="0" borderId="9" xfId="0" applyNumberFormat="1" applyFont="1" applyBorder="1" applyAlignment="1">
      <alignment vertical="center"/>
    </xf>
    <xf numFmtId="177" fontId="39" fillId="0" borderId="9" xfId="0" applyNumberFormat="1" applyFont="1" applyBorder="1" applyAlignment="1">
      <alignment vertical="center"/>
    </xf>
    <xf numFmtId="177" fontId="39" fillId="0" borderId="8" xfId="0" applyNumberFormat="1" applyFont="1" applyBorder="1" applyAlignment="1">
      <alignment vertical="center"/>
    </xf>
    <xf numFmtId="3" fontId="39" fillId="0" borderId="10" xfId="0" applyNumberFormat="1" applyFont="1" applyBorder="1" applyAlignment="1">
      <alignment vertical="center"/>
    </xf>
    <xf numFmtId="177" fontId="39" fillId="0" borderId="10" xfId="0" applyNumberFormat="1" applyFont="1" applyBorder="1" applyAlignment="1">
      <alignment vertical="center"/>
    </xf>
    <xf numFmtId="175" fontId="38" fillId="0" borderId="6" xfId="0" applyNumberFormat="1" applyFont="1" applyBorder="1" applyAlignment="1">
      <alignment horizontal="right" wrapText="1"/>
    </xf>
    <xf numFmtId="0" fontId="20" fillId="0" borderId="0" xfId="0" applyFont="1" applyBorder="1"/>
    <xf numFmtId="177" fontId="23" fillId="0" borderId="0" xfId="0" applyNumberFormat="1" applyFont="1" applyFill="1" applyBorder="1" applyAlignment="1">
      <alignment horizontal="right" vertical="center"/>
    </xf>
    <xf numFmtId="0" fontId="23" fillId="7" borderId="3" xfId="0" applyFont="1" applyFill="1" applyBorder="1" applyAlignment="1">
      <alignment vertical="center"/>
    </xf>
    <xf numFmtId="0" fontId="23" fillId="7" borderId="1" xfId="0" applyFont="1" applyFill="1" applyBorder="1" applyAlignment="1">
      <alignment vertical="center"/>
    </xf>
    <xf numFmtId="0" fontId="20" fillId="7" borderId="1" xfId="0" applyFont="1" applyFill="1" applyBorder="1"/>
    <xf numFmtId="3" fontId="23" fillId="7" borderId="1" xfId="0" applyNumberFormat="1" applyFont="1" applyFill="1" applyBorder="1" applyAlignment="1">
      <alignment horizontal="right" vertical="center"/>
    </xf>
    <xf numFmtId="0" fontId="38" fillId="0" borderId="4" xfId="0" applyFont="1" applyBorder="1" applyAlignment="1">
      <alignment vertical="center"/>
    </xf>
    <xf numFmtId="3" fontId="39" fillId="0" borderId="4" xfId="0" applyNumberFormat="1" applyFont="1" applyBorder="1"/>
    <xf numFmtId="175" fontId="38" fillId="0" borderId="4" xfId="0" applyNumberFormat="1" applyFont="1" applyBorder="1" applyAlignment="1">
      <alignment horizontal="right" wrapText="1"/>
    </xf>
    <xf numFmtId="0" fontId="20" fillId="7" borderId="3" xfId="0" applyFont="1" applyFill="1" applyBorder="1"/>
    <xf numFmtId="49" fontId="78" fillId="0" borderId="3"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39" fillId="0" borderId="0" xfId="0" applyFont="1" applyFill="1" applyBorder="1" applyAlignment="1">
      <alignment horizontal="right" vertical="center" wrapText="1"/>
    </xf>
    <xf numFmtId="176" fontId="23" fillId="0" borderId="8" xfId="0" applyNumberFormat="1" applyFont="1" applyFill="1" applyBorder="1" applyAlignment="1">
      <alignment horizontal="right" wrapText="1"/>
    </xf>
    <xf numFmtId="164" fontId="20" fillId="0" borderId="6" xfId="0" applyNumberFormat="1" applyFont="1" applyFill="1" applyBorder="1" applyAlignment="1">
      <alignment horizontal="right" vertical="center" wrapText="1"/>
    </xf>
    <xf numFmtId="164" fontId="39" fillId="0" borderId="10" xfId="0" applyNumberFormat="1" applyFont="1" applyFill="1" applyBorder="1" applyAlignment="1">
      <alignment horizontal="right" vertical="center" wrapText="1"/>
    </xf>
    <xf numFmtId="9" fontId="45" fillId="0" borderId="6" xfId="0" applyNumberFormat="1" applyFont="1" applyBorder="1" applyAlignment="1">
      <alignment horizontal="center" vertical="center"/>
    </xf>
    <xf numFmtId="9" fontId="45" fillId="0" borderId="8" xfId="0" applyNumberFormat="1" applyFont="1" applyBorder="1" applyAlignment="1">
      <alignment horizontal="center" vertical="center"/>
    </xf>
    <xf numFmtId="9" fontId="45" fillId="0" borderId="10" xfId="0" applyNumberFormat="1" applyFont="1" applyBorder="1" applyAlignment="1">
      <alignment horizontal="center" vertical="center"/>
    </xf>
    <xf numFmtId="0" fontId="20" fillId="7" borderId="3" xfId="0" applyFont="1" applyFill="1" applyBorder="1" applyAlignment="1">
      <alignment horizontal="center" vertical="center"/>
    </xf>
    <xf numFmtId="9" fontId="45" fillId="0" borderId="5" xfId="0" applyNumberFormat="1" applyFont="1" applyBorder="1" applyAlignment="1">
      <alignment horizontal="center" vertical="center"/>
    </xf>
    <xf numFmtId="9" fontId="45" fillId="0" borderId="4" xfId="0" applyNumberFormat="1" applyFont="1" applyBorder="1" applyAlignment="1">
      <alignment horizontal="center" vertical="center"/>
    </xf>
    <xf numFmtId="14" fontId="20" fillId="0" borderId="0" xfId="0" applyNumberFormat="1" applyFont="1" applyFill="1" applyBorder="1" applyAlignment="1">
      <alignment horizontal="right" vertical="center"/>
    </xf>
    <xf numFmtId="177" fontId="38" fillId="0" borderId="0" xfId="0" applyNumberFormat="1" applyFont="1" applyFill="1" applyBorder="1" applyAlignment="1">
      <alignment horizontal="right"/>
    </xf>
    <xf numFmtId="177" fontId="38" fillId="0" borderId="5" xfId="0" applyNumberFormat="1" applyFont="1" applyFill="1" applyBorder="1" applyAlignment="1">
      <alignment horizontal="right"/>
    </xf>
    <xf numFmtId="3" fontId="23" fillId="7" borderId="8" xfId="0" applyNumberFormat="1" applyFont="1" applyFill="1" applyBorder="1" applyAlignment="1">
      <alignment horizontal="right" vertical="center"/>
    </xf>
    <xf numFmtId="49" fontId="78" fillId="7" borderId="6" xfId="0" applyNumberFormat="1" applyFont="1" applyFill="1" applyBorder="1" applyAlignment="1">
      <alignment horizontal="right" vertical="center" wrapText="1"/>
    </xf>
    <xf numFmtId="49" fontId="78" fillId="0" borderId="6" xfId="0" applyNumberFormat="1" applyFont="1" applyFill="1" applyBorder="1" applyAlignment="1">
      <alignment horizontal="right" vertical="center" wrapText="1"/>
    </xf>
    <xf numFmtId="49" fontId="78" fillId="3" borderId="6" xfId="0" applyNumberFormat="1" applyFont="1" applyFill="1" applyBorder="1" applyAlignment="1">
      <alignment horizontal="right" vertical="center" wrapText="1"/>
    </xf>
    <xf numFmtId="177" fontId="0" fillId="0" borderId="0" xfId="0" applyNumberFormat="1"/>
    <xf numFmtId="164" fontId="29" fillId="0" borderId="0" xfId="0" applyNumberFormat="1" applyFont="1" applyAlignment="1">
      <alignment vertical="center"/>
    </xf>
    <xf numFmtId="177" fontId="0" fillId="0" borderId="0" xfId="0" applyNumberFormat="1" applyAlignment="1">
      <alignment vertical="center"/>
    </xf>
    <xf numFmtId="177" fontId="0" fillId="3" borderId="0" xfId="0" applyNumberFormat="1" applyFill="1" applyAlignment="1">
      <alignment vertical="center"/>
    </xf>
    <xf numFmtId="3" fontId="38" fillId="3" borderId="9" xfId="0" applyNumberFormat="1" applyFont="1" applyFill="1" applyBorder="1" applyAlignment="1">
      <alignment vertical="center" wrapText="1"/>
    </xf>
    <xf numFmtId="3" fontId="23" fillId="3" borderId="0" xfId="0"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wrapText="1"/>
    </xf>
    <xf numFmtId="3" fontId="23" fillId="0" borderId="0" xfId="0" applyNumberFormat="1" applyFont="1" applyFill="1" applyBorder="1" applyAlignment="1">
      <alignment horizontal="left" vertical="center" wrapText="1"/>
    </xf>
    <xf numFmtId="3" fontId="23" fillId="0" borderId="0" xfId="0" applyNumberFormat="1" applyFont="1" applyFill="1" applyBorder="1" applyAlignment="1">
      <alignment horizontal="center" vertical="center" wrapText="1"/>
    </xf>
    <xf numFmtId="175" fontId="38" fillId="0" borderId="10" xfId="0" applyNumberFormat="1" applyFont="1" applyBorder="1" applyAlignment="1">
      <alignment horizontal="right" vertical="center" wrapText="1"/>
    </xf>
    <xf numFmtId="0" fontId="38" fillId="2" borderId="8" xfId="0" applyFont="1" applyFill="1" applyBorder="1" applyAlignment="1">
      <alignment wrapText="1"/>
    </xf>
    <xf numFmtId="0" fontId="5" fillId="2" borderId="8" xfId="0" applyFont="1" applyFill="1" applyBorder="1" applyAlignment="1">
      <alignment wrapText="1"/>
    </xf>
    <xf numFmtId="0" fontId="37" fillId="2" borderId="0" xfId="0" applyFont="1" applyFill="1" applyBorder="1" applyAlignment="1">
      <alignment vertical="center" wrapText="1"/>
    </xf>
    <xf numFmtId="0" fontId="23" fillId="2" borderId="6"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38" fillId="2" borderId="8" xfId="0" applyFont="1" applyFill="1" applyBorder="1" applyAlignment="1">
      <alignment horizontal="right" vertical="center" wrapText="1"/>
    </xf>
    <xf numFmtId="0" fontId="38" fillId="2" borderId="8" xfId="0" applyFont="1" applyFill="1" applyBorder="1" applyAlignment="1">
      <alignment horizontal="right" wrapText="1"/>
    </xf>
    <xf numFmtId="0" fontId="4" fillId="2" borderId="3" xfId="0" applyFont="1" applyFill="1" applyBorder="1" applyAlignment="1">
      <alignment horizontal="right" vertical="center" wrapText="1"/>
    </xf>
    <xf numFmtId="0" fontId="23" fillId="2" borderId="0" xfId="0" applyFont="1" applyFill="1" applyBorder="1" applyAlignment="1">
      <alignment horizontal="right" vertical="center" wrapText="1"/>
    </xf>
    <xf numFmtId="0" fontId="5" fillId="2" borderId="8" xfId="0" applyFont="1" applyFill="1" applyBorder="1" applyAlignment="1">
      <alignment horizontal="right" wrapText="1"/>
    </xf>
    <xf numFmtId="0" fontId="4" fillId="2" borderId="5"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23" fillId="2" borderId="9"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0" borderId="0" xfId="0" applyFont="1" applyAlignment="1">
      <alignment vertical="center" wrapText="1"/>
    </xf>
    <xf numFmtId="0" fontId="5" fillId="0" borderId="0" xfId="0" applyFont="1" applyFill="1" applyAlignment="1">
      <alignment vertical="center" wrapText="1"/>
    </xf>
    <xf numFmtId="3" fontId="23" fillId="3" borderId="0" xfId="0" applyNumberFormat="1" applyFont="1" applyFill="1" applyBorder="1" applyAlignment="1">
      <alignment horizontal="right" vertical="center"/>
    </xf>
    <xf numFmtId="177" fontId="38" fillId="3" borderId="0" xfId="0" applyNumberFormat="1" applyFont="1" applyFill="1" applyBorder="1" applyAlignment="1">
      <alignment horizontal="right" vertical="center"/>
    </xf>
    <xf numFmtId="177" fontId="23" fillId="3"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3" fontId="23" fillId="3" borderId="0" xfId="0" applyNumberFormat="1" applyFont="1" applyFill="1" applyBorder="1" applyAlignment="1">
      <alignment vertical="center"/>
    </xf>
    <xf numFmtId="0" fontId="39" fillId="3" borderId="0" xfId="0" applyFont="1" applyFill="1" applyBorder="1"/>
    <xf numFmtId="3" fontId="23" fillId="3" borderId="0" xfId="0" applyNumberFormat="1" applyFont="1" applyFill="1" applyBorder="1" applyAlignment="1">
      <alignment horizontal="right" vertical="center" wrapText="1"/>
    </xf>
    <xf numFmtId="0" fontId="20" fillId="3" borderId="3" xfId="0" applyFont="1" applyFill="1" applyBorder="1" applyAlignment="1">
      <alignment horizontal="center" wrapText="1"/>
    </xf>
    <xf numFmtId="0" fontId="20" fillId="3" borderId="3" xfId="0" applyFont="1" applyFill="1" applyBorder="1" applyAlignment="1">
      <alignment horizontal="right" wrapText="1"/>
    </xf>
    <xf numFmtId="176" fontId="38" fillId="0" borderId="9" xfId="0" applyNumberFormat="1" applyFont="1" applyFill="1" applyBorder="1" applyAlignment="1">
      <alignment horizontal="right" wrapText="1"/>
    </xf>
    <xf numFmtId="164" fontId="39" fillId="0" borderId="9" xfId="0" applyNumberFormat="1" applyFont="1" applyFill="1" applyBorder="1" applyAlignment="1">
      <alignment horizontal="right" wrapText="1"/>
    </xf>
    <xf numFmtId="0" fontId="39" fillId="0" borderId="0" xfId="0" applyFont="1" applyFill="1" applyBorder="1" applyAlignment="1">
      <alignment wrapText="1"/>
    </xf>
    <xf numFmtId="0" fontId="39" fillId="0" borderId="0" xfId="0" applyFont="1" applyFill="1" applyBorder="1" applyAlignment="1">
      <alignment horizontal="center" wrapText="1"/>
    </xf>
    <xf numFmtId="164" fontId="39" fillId="0" borderId="9" xfId="0" applyNumberFormat="1" applyFont="1" applyFill="1" applyBorder="1" applyAlignment="1">
      <alignment horizontal="right" vertical="center" wrapText="1"/>
    </xf>
    <xf numFmtId="0" fontId="0" fillId="0" borderId="0" xfId="0" applyFill="1" applyAlignment="1"/>
    <xf numFmtId="0" fontId="20" fillId="3" borderId="0" xfId="0" applyFont="1" applyFill="1" applyBorder="1" applyAlignment="1">
      <alignment horizontal="right" wrapText="1"/>
    </xf>
    <xf numFmtId="175" fontId="23" fillId="0" borderId="1" xfId="0" applyNumberFormat="1" applyFont="1" applyBorder="1" applyAlignment="1">
      <alignment horizontal="right" wrapText="1"/>
    </xf>
    <xf numFmtId="0" fontId="38" fillId="3" borderId="1" xfId="0" applyFont="1" applyFill="1" applyBorder="1" applyAlignment="1">
      <alignment horizontal="center" wrapText="1"/>
    </xf>
    <xf numFmtId="176" fontId="38" fillId="7" borderId="9" xfId="0" applyNumberFormat="1" applyFont="1" applyFill="1" applyBorder="1" applyAlignment="1">
      <alignment horizontal="right" vertical="center" wrapText="1"/>
    </xf>
    <xf numFmtId="0" fontId="20" fillId="3" borderId="6" xfId="0" applyFont="1" applyFill="1" applyBorder="1" applyAlignment="1">
      <alignment horizontal="center" vertical="center" wrapText="1"/>
    </xf>
    <xf numFmtId="175" fontId="38" fillId="0" borderId="8" xfId="0" applyNumberFormat="1" applyFont="1" applyFill="1" applyBorder="1" applyAlignment="1">
      <alignment horizontal="right" vertical="center" wrapText="1"/>
    </xf>
    <xf numFmtId="0" fontId="20" fillId="3" borderId="6" xfId="0" applyFont="1" applyFill="1" applyBorder="1" applyAlignment="1">
      <alignment vertical="center"/>
    </xf>
    <xf numFmtId="166" fontId="23" fillId="0" borderId="3" xfId="0" applyNumberFormat="1" applyFont="1" applyFill="1" applyBorder="1" applyAlignment="1">
      <alignment horizontal="right" vertical="center" wrapText="1"/>
    </xf>
    <xf numFmtId="176" fontId="38" fillId="7" borderId="5" xfId="0" applyNumberFormat="1" applyFont="1" applyFill="1" applyBorder="1" applyAlignment="1">
      <alignment horizontal="right" vertical="center" wrapText="1"/>
    </xf>
    <xf numFmtId="0" fontId="39" fillId="3" borderId="9" xfId="0" quotePrefix="1" applyFont="1" applyFill="1" applyBorder="1" applyAlignment="1">
      <alignment vertical="center" wrapText="1"/>
    </xf>
    <xf numFmtId="164" fontId="20" fillId="7" borderId="1" xfId="0" applyNumberFormat="1" applyFont="1" applyFill="1" applyBorder="1" applyAlignment="1">
      <alignment horizontal="right" wrapText="1"/>
    </xf>
    <xf numFmtId="164" fontId="4" fillId="3" borderId="1" xfId="0" applyNumberFormat="1" applyFont="1" applyFill="1" applyBorder="1" applyAlignment="1">
      <alignment horizontal="right" wrapText="1"/>
    </xf>
    <xf numFmtId="164" fontId="20" fillId="7" borderId="4" xfId="0" applyNumberFormat="1" applyFont="1" applyFill="1" applyBorder="1" applyAlignment="1">
      <alignment horizontal="right" wrapText="1"/>
    </xf>
    <xf numFmtId="0" fontId="39" fillId="3" borderId="1" xfId="0" applyFont="1" applyFill="1" applyBorder="1" applyAlignment="1">
      <alignment wrapText="1"/>
    </xf>
    <xf numFmtId="0" fontId="39" fillId="3" borderId="4" xfId="0" applyFont="1" applyFill="1" applyBorder="1" applyAlignment="1">
      <alignment wrapText="1"/>
    </xf>
    <xf numFmtId="164" fontId="20" fillId="3" borderId="4" xfId="0" applyNumberFormat="1" applyFont="1" applyFill="1" applyBorder="1" applyAlignment="1">
      <alignment horizontal="right" wrapText="1"/>
    </xf>
    <xf numFmtId="178" fontId="47" fillId="3" borderId="0" xfId="0" applyNumberFormat="1" applyFont="1" applyFill="1" applyBorder="1" applyAlignment="1">
      <alignment horizontal="right" vertical="center" wrapText="1"/>
    </xf>
    <xf numFmtId="0" fontId="38" fillId="0" borderId="8" xfId="0" applyFont="1" applyFill="1" applyBorder="1" applyAlignment="1">
      <alignment vertical="center"/>
    </xf>
    <xf numFmtId="0" fontId="38" fillId="0" borderId="9" xfId="0" applyFont="1" applyFill="1" applyBorder="1" applyAlignment="1">
      <alignment vertical="center"/>
    </xf>
    <xf numFmtId="178" fontId="38" fillId="2" borderId="9" xfId="0" applyNumberFormat="1" applyFont="1" applyFill="1" applyBorder="1" applyAlignment="1">
      <alignment horizontal="right"/>
    </xf>
    <xf numFmtId="177" fontId="38" fillId="7" borderId="8" xfId="0" applyNumberFormat="1" applyFont="1" applyFill="1" applyBorder="1" applyAlignment="1">
      <alignment horizontal="right"/>
    </xf>
    <xf numFmtId="177" fontId="38" fillId="2" borderId="8" xfId="0" applyNumberFormat="1" applyFont="1" applyFill="1" applyBorder="1" applyAlignment="1">
      <alignment horizontal="right"/>
    </xf>
    <xf numFmtId="175" fontId="38" fillId="0" borderId="1" xfId="0" applyNumberFormat="1" applyFont="1" applyBorder="1" applyAlignment="1">
      <alignment horizontal="right" vertical="center" wrapText="1"/>
    </xf>
    <xf numFmtId="0" fontId="39" fillId="0" borderId="0" xfId="0" applyFont="1" applyAlignment="1">
      <alignment wrapText="1"/>
    </xf>
    <xf numFmtId="174" fontId="0" fillId="0" borderId="0" xfId="0" applyNumberFormat="1" applyAlignment="1">
      <alignment vertical="center" wrapText="1"/>
    </xf>
    <xf numFmtId="0" fontId="83" fillId="0" borderId="0" xfId="0" applyFont="1"/>
    <xf numFmtId="3" fontId="20" fillId="3" borderId="0" xfId="0" applyNumberFormat="1" applyFont="1" applyFill="1" applyBorder="1" applyAlignment="1">
      <alignment vertical="center" wrapText="1"/>
    </xf>
    <xf numFmtId="167" fontId="5" fillId="7" borderId="9" xfId="0" applyNumberFormat="1" applyFont="1" applyFill="1" applyBorder="1" applyAlignment="1">
      <alignment horizontal="right" vertical="center" wrapText="1"/>
    </xf>
    <xf numFmtId="167" fontId="5" fillId="3" borderId="9" xfId="0" applyNumberFormat="1" applyFont="1" applyFill="1" applyBorder="1" applyAlignment="1">
      <alignment horizontal="right" vertical="center" wrapText="1"/>
    </xf>
    <xf numFmtId="0" fontId="113" fillId="3" borderId="0" xfId="0" applyFont="1" applyFill="1" applyAlignment="1">
      <alignment vertical="center" wrapText="1"/>
    </xf>
    <xf numFmtId="0" fontId="23" fillId="0" borderId="0" xfId="0" applyFont="1" applyBorder="1" applyAlignment="1">
      <alignment horizontal="center" wrapText="1"/>
    </xf>
    <xf numFmtId="0" fontId="23" fillId="2" borderId="0" xfId="0" applyFont="1" applyFill="1" applyBorder="1" applyAlignment="1">
      <alignment horizontal="center" wrapText="1"/>
    </xf>
    <xf numFmtId="0" fontId="23" fillId="7" borderId="0" xfId="0" applyFont="1" applyFill="1" applyBorder="1" applyAlignment="1">
      <alignment horizontal="center" wrapText="1"/>
    </xf>
    <xf numFmtId="0" fontId="38" fillId="2" borderId="0" xfId="0" applyFont="1" applyFill="1" applyAlignment="1"/>
    <xf numFmtId="0" fontId="38" fillId="0" borderId="8" xfId="0" applyFont="1" applyBorder="1" applyAlignment="1">
      <alignment horizontal="center" wrapText="1"/>
    </xf>
    <xf numFmtId="0" fontId="38" fillId="2" borderId="8" xfId="0" applyFont="1" applyFill="1" applyBorder="1" applyAlignment="1">
      <alignment horizontal="center" wrapText="1"/>
    </xf>
    <xf numFmtId="0" fontId="38" fillId="7" borderId="8" xfId="0" applyFont="1" applyFill="1" applyBorder="1" applyAlignment="1">
      <alignment horizontal="center" wrapText="1"/>
    </xf>
    <xf numFmtId="164" fontId="5" fillId="2" borderId="10" xfId="0" applyNumberFormat="1" applyFont="1" applyFill="1" applyBorder="1" applyAlignment="1">
      <alignment horizontal="right" wrapText="1"/>
    </xf>
    <xf numFmtId="164" fontId="4" fillId="0" borderId="3" xfId="0" applyNumberFormat="1" applyFont="1" applyBorder="1" applyAlignment="1">
      <alignment horizontal="right" wrapText="1"/>
    </xf>
    <xf numFmtId="172" fontId="4" fillId="2" borderId="3" xfId="0" applyNumberFormat="1" applyFont="1" applyFill="1" applyBorder="1" applyAlignment="1">
      <alignment horizontal="right" wrapText="1"/>
    </xf>
    <xf numFmtId="170" fontId="4" fillId="2" borderId="3" xfId="0" applyNumberFormat="1" applyFont="1" applyFill="1" applyBorder="1" applyAlignment="1">
      <alignment horizontal="right" wrapText="1"/>
    </xf>
    <xf numFmtId="164" fontId="5" fillId="0" borderId="0" xfId="0" applyNumberFormat="1" applyFont="1" applyBorder="1" applyAlignment="1">
      <alignment horizontal="right" wrapText="1"/>
    </xf>
    <xf numFmtId="164" fontId="5" fillId="2" borderId="0" xfId="0" applyNumberFormat="1" applyFont="1" applyFill="1" applyBorder="1" applyAlignment="1">
      <alignment horizontal="right" wrapText="1"/>
    </xf>
    <xf numFmtId="164" fontId="70" fillId="7" borderId="0" xfId="0" applyNumberFormat="1" applyFont="1" applyFill="1" applyBorder="1" applyAlignment="1">
      <alignment wrapText="1"/>
    </xf>
    <xf numFmtId="164" fontId="5" fillId="2" borderId="0" xfId="0" applyNumberFormat="1" applyFont="1" applyFill="1" applyAlignment="1"/>
    <xf numFmtId="164" fontId="4" fillId="0" borderId="5" xfId="0" applyNumberFormat="1" applyFont="1" applyBorder="1" applyAlignment="1">
      <alignment horizontal="right" wrapText="1"/>
    </xf>
    <xf numFmtId="164" fontId="4" fillId="2" borderId="5" xfId="0" applyNumberFormat="1" applyFont="1" applyFill="1" applyBorder="1" applyAlignment="1">
      <alignment horizontal="right" wrapText="1"/>
    </xf>
    <xf numFmtId="170" fontId="4" fillId="2" borderId="5" xfId="0" applyNumberFormat="1" applyFont="1" applyFill="1" applyBorder="1" applyAlignment="1">
      <alignment horizontal="right" wrapText="1"/>
    </xf>
    <xf numFmtId="164" fontId="4" fillId="7" borderId="5" xfId="0" applyNumberFormat="1" applyFont="1" applyFill="1" applyBorder="1" applyAlignment="1">
      <alignment horizontal="right" wrapText="1"/>
    </xf>
    <xf numFmtId="164" fontId="5" fillId="2" borderId="0" xfId="0" applyNumberFormat="1" applyFont="1" applyFill="1" applyBorder="1" applyAlignment="1"/>
    <xf numFmtId="164" fontId="4" fillId="0" borderId="1" xfId="0" applyNumberFormat="1" applyFont="1" applyBorder="1" applyAlignment="1">
      <alignment horizontal="right" wrapText="1"/>
    </xf>
    <xf numFmtId="164" fontId="4" fillId="2" borderId="1" xfId="0" applyNumberFormat="1" applyFont="1" applyFill="1" applyBorder="1" applyAlignment="1">
      <alignment horizontal="right" wrapText="1"/>
    </xf>
    <xf numFmtId="164" fontId="4" fillId="7" borderId="1" xfId="0" applyNumberFormat="1" applyFont="1" applyFill="1" applyBorder="1" applyAlignment="1">
      <alignment horizontal="right" wrapText="1"/>
    </xf>
    <xf numFmtId="164" fontId="23" fillId="0" borderId="0" xfId="0" applyNumberFormat="1" applyFont="1" applyAlignment="1">
      <alignment horizontal="right" wrapText="1"/>
    </xf>
    <xf numFmtId="164" fontId="23" fillId="2" borderId="0" xfId="0" applyNumberFormat="1" applyFont="1" applyFill="1" applyAlignment="1">
      <alignment horizontal="right" wrapText="1"/>
    </xf>
    <xf numFmtId="164" fontId="23" fillId="7" borderId="0" xfId="0" applyNumberFormat="1" applyFont="1" applyFill="1" applyAlignment="1">
      <alignment horizontal="right" wrapText="1"/>
    </xf>
    <xf numFmtId="164" fontId="38" fillId="2" borderId="0" xfId="0" applyNumberFormat="1" applyFont="1" applyFill="1" applyBorder="1" applyAlignment="1"/>
    <xf numFmtId="164" fontId="23" fillId="2" borderId="0" xfId="0" applyNumberFormat="1" applyFont="1" applyFill="1" applyBorder="1" applyAlignment="1">
      <alignment horizontal="right" wrapText="1"/>
    </xf>
    <xf numFmtId="164" fontId="23" fillId="7" borderId="0" xfId="0" applyNumberFormat="1" applyFont="1" applyFill="1" applyBorder="1" applyAlignment="1">
      <alignment horizontal="right" wrapText="1"/>
    </xf>
    <xf numFmtId="164" fontId="38" fillId="2" borderId="0" xfId="0" applyNumberFormat="1" applyFont="1" applyFill="1" applyAlignment="1"/>
    <xf numFmtId="164" fontId="23" fillId="0" borderId="0" xfId="0" applyNumberFormat="1" applyFont="1" applyBorder="1" applyAlignment="1">
      <alignment horizontal="right" wrapText="1"/>
    </xf>
    <xf numFmtId="164" fontId="38" fillId="0" borderId="5" xfId="0" applyNumberFormat="1" applyFont="1" applyBorder="1" applyAlignment="1">
      <alignment horizontal="right" wrapText="1"/>
    </xf>
    <xf numFmtId="164" fontId="38" fillId="2" borderId="5" xfId="0" applyNumberFormat="1" applyFont="1" applyFill="1" applyBorder="1" applyAlignment="1">
      <alignment horizontal="right" wrapText="1"/>
    </xf>
    <xf numFmtId="164" fontId="38" fillId="7" borderId="5" xfId="0" applyNumberFormat="1" applyFont="1" applyFill="1" applyBorder="1" applyAlignment="1">
      <alignment horizontal="right" wrapText="1"/>
    </xf>
    <xf numFmtId="164" fontId="23" fillId="0" borderId="1" xfId="0" applyNumberFormat="1" applyFont="1" applyBorder="1" applyAlignment="1">
      <alignment horizontal="right" wrapText="1"/>
    </xf>
    <xf numFmtId="164" fontId="23" fillId="2" borderId="1" xfId="0" applyNumberFormat="1" applyFont="1" applyFill="1" applyBorder="1" applyAlignment="1">
      <alignment horizontal="right" wrapText="1"/>
    </xf>
    <xf numFmtId="164" fontId="23" fillId="7" borderId="1" xfId="0" applyNumberFormat="1" applyFont="1" applyFill="1" applyBorder="1" applyAlignment="1">
      <alignment horizontal="right" wrapText="1"/>
    </xf>
    <xf numFmtId="164" fontId="23" fillId="2" borderId="0" xfId="0" applyNumberFormat="1" applyFont="1" applyFill="1" applyAlignment="1"/>
    <xf numFmtId="164" fontId="38" fillId="0" borderId="0" xfId="0" applyNumberFormat="1" applyFont="1" applyAlignment="1">
      <alignment horizontal="right" wrapText="1"/>
    </xf>
    <xf numFmtId="164" fontId="38" fillId="0" borderId="9" xfId="0" applyNumberFormat="1" applyFont="1" applyBorder="1" applyAlignment="1">
      <alignment horizontal="right" wrapText="1"/>
    </xf>
    <xf numFmtId="164" fontId="23" fillId="2" borderId="9" xfId="0" applyNumberFormat="1" applyFont="1" applyFill="1" applyBorder="1" applyAlignment="1">
      <alignment horizontal="right" wrapText="1"/>
    </xf>
    <xf numFmtId="171" fontId="4" fillId="7" borderId="9" xfId="0" applyNumberFormat="1" applyFont="1" applyFill="1" applyBorder="1" applyAlignment="1">
      <alignment horizontal="right" wrapText="1"/>
    </xf>
    <xf numFmtId="164" fontId="23" fillId="2" borderId="0" xfId="0" applyNumberFormat="1" applyFont="1" applyFill="1" applyBorder="1" applyAlignment="1"/>
    <xf numFmtId="164" fontId="23" fillId="0" borderId="9" xfId="0" applyNumberFormat="1" applyFont="1" applyBorder="1" applyAlignment="1">
      <alignment horizontal="right" wrapText="1"/>
    </xf>
    <xf numFmtId="164" fontId="38" fillId="2" borderId="0" xfId="0" applyNumberFormat="1" applyFont="1" applyFill="1" applyBorder="1" applyAlignment="1">
      <alignment horizontal="right"/>
    </xf>
    <xf numFmtId="164" fontId="23" fillId="2" borderId="0" xfId="0" applyNumberFormat="1" applyFont="1" applyFill="1" applyBorder="1" applyAlignment="1">
      <alignment horizontal="right"/>
    </xf>
    <xf numFmtId="164" fontId="38" fillId="0" borderId="10" xfId="0" applyNumberFormat="1" applyFont="1" applyBorder="1" applyAlignment="1">
      <alignment horizontal="right" wrapText="1"/>
    </xf>
    <xf numFmtId="164" fontId="38" fillId="2" borderId="10" xfId="0" applyNumberFormat="1" applyFont="1" applyFill="1" applyBorder="1" applyAlignment="1">
      <alignment horizontal="right" wrapText="1"/>
    </xf>
    <xf numFmtId="171" fontId="4" fillId="7" borderId="10" xfId="0" applyNumberFormat="1" applyFont="1" applyFill="1" applyBorder="1" applyAlignment="1">
      <alignment horizontal="right" wrapText="1"/>
    </xf>
    <xf numFmtId="170" fontId="5" fillId="2" borderId="9" xfId="0" applyNumberFormat="1" applyFont="1" applyFill="1" applyBorder="1" applyAlignment="1">
      <alignment horizontal="right" wrapText="1"/>
    </xf>
    <xf numFmtId="164" fontId="23" fillId="0" borderId="5" xfId="0" applyNumberFormat="1" applyFont="1" applyBorder="1" applyAlignment="1">
      <alignment horizontal="right" wrapText="1"/>
    </xf>
    <xf numFmtId="170" fontId="5" fillId="2" borderId="5" xfId="0" applyNumberFormat="1" applyFont="1" applyFill="1" applyBorder="1" applyAlignment="1">
      <alignment horizontal="right" wrapText="1"/>
    </xf>
    <xf numFmtId="164" fontId="23" fillId="7" borderId="5" xfId="0" applyNumberFormat="1" applyFont="1" applyFill="1" applyBorder="1" applyAlignment="1">
      <alignment horizontal="right" wrapText="1"/>
    </xf>
    <xf numFmtId="170" fontId="5" fillId="2" borderId="1" xfId="0" applyNumberFormat="1" applyFont="1" applyFill="1" applyBorder="1" applyAlignment="1">
      <alignment horizontal="right" wrapText="1"/>
    </xf>
    <xf numFmtId="0" fontId="76" fillId="0" borderId="0" xfId="0" applyFont="1" applyAlignment="1">
      <alignment horizontal="justify" vertical="center"/>
    </xf>
    <xf numFmtId="0" fontId="54" fillId="0" borderId="0" xfId="0" applyFont="1" applyAlignment="1">
      <alignment horizontal="right" vertical="center" wrapText="1"/>
    </xf>
    <xf numFmtId="0" fontId="70" fillId="0" borderId="0" xfId="0" applyFont="1" applyAlignment="1">
      <alignment vertical="center"/>
    </xf>
    <xf numFmtId="0" fontId="59" fillId="0" borderId="0" xfId="0" applyFont="1" applyAlignment="1">
      <alignment horizontal="right" vertical="center" wrapText="1"/>
    </xf>
    <xf numFmtId="0" fontId="37" fillId="0" borderId="0" xfId="0" applyFont="1" applyAlignment="1">
      <alignment horizontal="left" vertical="center"/>
    </xf>
    <xf numFmtId="3" fontId="54" fillId="0" borderId="0" xfId="0" applyNumberFormat="1" applyFont="1" applyAlignment="1">
      <alignment horizontal="right" vertical="center" wrapText="1"/>
    </xf>
    <xf numFmtId="0" fontId="23" fillId="2" borderId="16" xfId="0" applyFont="1" applyFill="1" applyBorder="1" applyAlignment="1">
      <alignment horizontal="right" vertical="center" wrapText="1"/>
    </xf>
    <xf numFmtId="3" fontId="4" fillId="7" borderId="6" xfId="0" applyNumberFormat="1" applyFont="1" applyFill="1" applyBorder="1" applyAlignment="1">
      <alignment horizontal="right" vertical="center" wrapText="1"/>
    </xf>
    <xf numFmtId="0" fontId="67" fillId="0" borderId="0" xfId="0" applyFont="1" applyAlignment="1">
      <alignment wrapText="1"/>
    </xf>
    <xf numFmtId="0" fontId="38" fillId="3" borderId="0" xfId="0" applyFont="1" applyFill="1" applyAlignment="1">
      <alignment vertical="top" wrapText="1"/>
    </xf>
    <xf numFmtId="0" fontId="83" fillId="2" borderId="4" xfId="0" applyFont="1" applyFill="1" applyBorder="1" applyAlignment="1">
      <alignment horizontal="justify" vertical="center"/>
    </xf>
    <xf numFmtId="0" fontId="125" fillId="2" borderId="3" xfId="0" applyFont="1" applyFill="1" applyBorder="1" applyAlignment="1">
      <alignment horizontal="center" vertical="center"/>
    </xf>
    <xf numFmtId="0" fontId="75" fillId="2" borderId="7" xfId="0" applyFont="1" applyFill="1" applyBorder="1" applyAlignment="1">
      <alignment horizontal="right" vertical="center" wrapText="1"/>
    </xf>
    <xf numFmtId="0" fontId="75" fillId="2" borderId="11" xfId="0" applyFont="1" applyFill="1" applyBorder="1" applyAlignment="1">
      <alignment horizontal="right" vertical="center" wrapText="1"/>
    </xf>
    <xf numFmtId="0" fontId="83" fillId="2" borderId="0" xfId="0" applyFont="1" applyFill="1" applyAlignment="1">
      <alignment vertical="center" wrapText="1"/>
    </xf>
    <xf numFmtId="0" fontId="83" fillId="2" borderId="0" xfId="0" applyFont="1" applyFill="1" applyAlignment="1">
      <alignment horizontal="right" vertical="center" wrapText="1"/>
    </xf>
    <xf numFmtId="0" fontId="75" fillId="2" borderId="0" xfId="0" applyFont="1" applyFill="1" applyAlignment="1">
      <alignment horizontal="right" vertical="center" wrapText="1"/>
    </xf>
    <xf numFmtId="0" fontId="59" fillId="2" borderId="0" xfId="0" applyFont="1" applyFill="1" applyAlignment="1">
      <alignment vertical="center" wrapText="1"/>
    </xf>
    <xf numFmtId="0" fontId="126" fillId="2" borderId="0" xfId="0" applyFont="1" applyFill="1" applyAlignment="1">
      <alignment vertical="center" wrapText="1"/>
    </xf>
    <xf numFmtId="0" fontId="23" fillId="2" borderId="0" xfId="0" applyFont="1" applyFill="1" applyAlignment="1">
      <alignment horizontal="right" vertical="center" wrapText="1"/>
    </xf>
    <xf numFmtId="0" fontId="38" fillId="2" borderId="1" xfId="0" applyFont="1" applyFill="1" applyBorder="1" applyAlignment="1">
      <alignment vertical="center" wrapText="1"/>
    </xf>
    <xf numFmtId="0" fontId="38" fillId="2" borderId="7" xfId="0" applyFont="1" applyFill="1" applyBorder="1" applyAlignment="1">
      <alignment vertical="center" wrapText="1"/>
    </xf>
    <xf numFmtId="0" fontId="23" fillId="7" borderId="7" xfId="0" applyFont="1" applyFill="1" applyBorder="1" applyAlignment="1">
      <alignment vertical="center" wrapText="1"/>
    </xf>
    <xf numFmtId="164" fontId="38" fillId="2" borderId="1" xfId="0" applyNumberFormat="1" applyFont="1" applyFill="1" applyBorder="1" applyAlignment="1">
      <alignment horizontal="right" vertical="center" wrapText="1"/>
    </xf>
    <xf numFmtId="164" fontId="38" fillId="2" borderId="7" xfId="0" applyNumberFormat="1" applyFont="1" applyFill="1" applyBorder="1" applyAlignment="1">
      <alignment horizontal="right" vertical="center" wrapText="1"/>
    </xf>
    <xf numFmtId="164" fontId="23" fillId="2" borderId="7" xfId="0" applyNumberFormat="1" applyFont="1" applyFill="1" applyBorder="1" applyAlignment="1">
      <alignment horizontal="right" vertical="center" wrapText="1"/>
    </xf>
    <xf numFmtId="164" fontId="59" fillId="2" borderId="0" xfId="0" applyNumberFormat="1" applyFont="1" applyFill="1" applyAlignment="1">
      <alignment horizontal="right" vertical="center" wrapText="1"/>
    </xf>
    <xf numFmtId="0" fontId="75" fillId="2" borderId="3" xfId="0" applyFont="1" applyFill="1" applyBorder="1" applyAlignment="1">
      <alignment horizontal="center" vertical="center" wrapText="1"/>
    </xf>
    <xf numFmtId="0" fontId="4" fillId="0" borderId="16" xfId="0" applyFont="1" applyBorder="1" applyAlignment="1">
      <alignment horizontal="right" vertical="center" wrapText="1"/>
    </xf>
    <xf numFmtId="0" fontId="23" fillId="2" borderId="17" xfId="0" applyFont="1" applyFill="1" applyBorder="1" applyAlignment="1">
      <alignment horizontal="right" vertical="center" wrapText="1"/>
    </xf>
    <xf numFmtId="0" fontId="70" fillId="2" borderId="0" xfId="0" applyFont="1" applyFill="1" applyAlignment="1">
      <alignment vertical="center" wrapText="1"/>
    </xf>
    <xf numFmtId="0" fontId="76" fillId="0" borderId="0" xfId="0" applyFont="1" applyAlignment="1">
      <alignment horizontal="right" vertical="center" wrapText="1"/>
    </xf>
    <xf numFmtId="0" fontId="23" fillId="2" borderId="1" xfId="0" applyFont="1" applyFill="1" applyBorder="1" applyAlignment="1">
      <alignment vertical="center" wrapText="1"/>
    </xf>
    <xf numFmtId="0" fontId="4" fillId="0" borderId="1" xfId="0" applyFont="1" applyBorder="1" applyAlignment="1">
      <alignment horizontal="right" vertical="center" wrapText="1"/>
    </xf>
    <xf numFmtId="177" fontId="4" fillId="2" borderId="1"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0" fontId="43" fillId="3" borderId="0" xfId="0" applyFont="1" applyFill="1" applyBorder="1" applyAlignment="1">
      <alignment horizontal="center" vertical="center" wrapText="1"/>
    </xf>
    <xf numFmtId="0" fontId="39" fillId="0" borderId="0" xfId="0" applyFont="1" applyBorder="1" applyAlignment="1">
      <alignment vertical="center"/>
    </xf>
    <xf numFmtId="0" fontId="20" fillId="3" borderId="1" xfId="0" applyFont="1" applyFill="1" applyBorder="1" applyAlignment="1">
      <alignment horizontal="center" vertical="center" wrapText="1"/>
    </xf>
    <xf numFmtId="0" fontId="20" fillId="3" borderId="0" xfId="0" applyFont="1" applyFill="1" applyBorder="1" applyAlignment="1">
      <alignment vertical="center" wrapText="1"/>
    </xf>
    <xf numFmtId="3" fontId="23" fillId="3" borderId="0" xfId="0" applyNumberFormat="1" applyFont="1" applyFill="1" applyBorder="1" applyAlignment="1">
      <alignment horizontal="right" vertical="center" wrapText="1"/>
    </xf>
    <xf numFmtId="0" fontId="39" fillId="0" borderId="0" xfId="0" applyFont="1" applyBorder="1" applyAlignment="1">
      <alignment vertical="center" wrapText="1"/>
    </xf>
    <xf numFmtId="10" fontId="39" fillId="7" borderId="0" xfId="0" applyNumberFormat="1" applyFont="1" applyFill="1" applyBorder="1" applyAlignment="1">
      <alignment horizontal="right" vertical="center" wrapText="1"/>
    </xf>
    <xf numFmtId="10" fontId="39" fillId="0" borderId="0" xfId="0" applyNumberFormat="1" applyFont="1" applyBorder="1" applyAlignment="1">
      <alignment horizontal="right" vertical="center" wrapText="1"/>
    </xf>
    <xf numFmtId="0" fontId="39" fillId="7" borderId="0" xfId="0" applyFont="1" applyFill="1" applyBorder="1" applyAlignment="1">
      <alignment horizontal="right" vertical="center" wrapText="1"/>
    </xf>
    <xf numFmtId="0" fontId="39" fillId="0" borderId="1" xfId="0" applyFont="1" applyBorder="1" applyAlignment="1">
      <alignment vertical="center" wrapText="1"/>
    </xf>
    <xf numFmtId="0" fontId="39" fillId="0" borderId="0" xfId="0" applyFont="1" applyAlignment="1">
      <alignment vertical="center" wrapText="1"/>
    </xf>
    <xf numFmtId="0" fontId="20" fillId="7" borderId="1" xfId="0" applyFont="1" applyFill="1" applyBorder="1" applyAlignment="1">
      <alignment horizontal="right" vertical="center" wrapText="1"/>
    </xf>
    <xf numFmtId="0" fontId="0" fillId="0" borderId="3" xfId="0" applyBorder="1" applyAlignment="1">
      <alignment vertical="center"/>
    </xf>
    <xf numFmtId="0" fontId="20" fillId="3" borderId="0" xfId="0" applyFont="1" applyFill="1" applyBorder="1" applyAlignment="1">
      <alignment horizontal="center" vertical="center" wrapText="1"/>
    </xf>
    <xf numFmtId="0" fontId="23" fillId="2" borderId="1" xfId="0" applyFont="1" applyFill="1" applyBorder="1" applyAlignment="1">
      <alignment horizontal="right" vertical="center" wrapText="1"/>
    </xf>
    <xf numFmtId="177" fontId="38" fillId="7" borderId="1" xfId="0" applyNumberFormat="1" applyFont="1" applyFill="1" applyBorder="1" applyAlignment="1">
      <alignment horizontal="right" vertical="center" wrapText="1"/>
    </xf>
    <xf numFmtId="177" fontId="23" fillId="7" borderId="1" xfId="0" applyNumberFormat="1" applyFont="1" applyFill="1" applyBorder="1" applyAlignment="1">
      <alignment horizontal="right" vertical="center" wrapText="1"/>
    </xf>
    <xf numFmtId="177" fontId="38" fillId="2" borderId="1" xfId="0" applyNumberFormat="1" applyFont="1" applyFill="1" applyBorder="1" applyAlignment="1">
      <alignment horizontal="right" vertical="center" wrapText="1"/>
    </xf>
    <xf numFmtId="177" fontId="23" fillId="2" borderId="1" xfId="0" applyNumberFormat="1" applyFont="1" applyFill="1" applyBorder="1" applyAlignment="1">
      <alignment horizontal="right" vertical="center" wrapText="1"/>
    </xf>
    <xf numFmtId="0" fontId="67" fillId="0" borderId="4" xfId="0" applyFont="1" applyBorder="1" applyAlignment="1">
      <alignment vertical="center"/>
    </xf>
    <xf numFmtId="0" fontId="70" fillId="0" borderId="0" xfId="0" applyFont="1"/>
    <xf numFmtId="0" fontId="38" fillId="2" borderId="3" xfId="0" applyFont="1" applyFill="1" applyBorder="1" applyAlignment="1">
      <alignment vertical="center" wrapText="1"/>
    </xf>
    <xf numFmtId="0" fontId="123" fillId="2" borderId="0" xfId="0" applyFont="1" applyFill="1" applyAlignment="1">
      <alignment vertical="center"/>
    </xf>
    <xf numFmtId="0" fontId="91" fillId="0" borderId="0" xfId="0" applyFont="1" applyAlignment="1">
      <alignment horizontal="justify" vertical="center"/>
    </xf>
    <xf numFmtId="0" fontId="23" fillId="7" borderId="0" xfId="0" applyFont="1" applyFill="1" applyAlignment="1">
      <alignment vertical="center" wrapText="1"/>
    </xf>
    <xf numFmtId="0" fontId="101" fillId="7" borderId="0" xfId="0" applyFont="1" applyFill="1" applyAlignment="1">
      <alignment vertical="center"/>
    </xf>
    <xf numFmtId="0" fontId="127" fillId="7" borderId="0" xfId="0" applyFont="1" applyFill="1" applyAlignment="1">
      <alignment vertical="center" wrapText="1"/>
    </xf>
    <xf numFmtId="0" fontId="128" fillId="7" borderId="0" xfId="0" applyFont="1" applyFill="1" applyAlignment="1">
      <alignment vertical="center"/>
    </xf>
    <xf numFmtId="0" fontId="129" fillId="7" borderId="0" xfId="0" applyFont="1" applyFill="1" applyAlignment="1">
      <alignment vertical="center"/>
    </xf>
    <xf numFmtId="0" fontId="38" fillId="7" borderId="1" xfId="0" applyFont="1" applyFill="1" applyBorder="1" applyAlignment="1">
      <alignment vertical="center" wrapText="1"/>
    </xf>
    <xf numFmtId="0" fontId="127" fillId="2" borderId="0" xfId="0" applyFont="1" applyFill="1" applyAlignment="1">
      <alignment vertical="center" wrapText="1"/>
    </xf>
    <xf numFmtId="177" fontId="38" fillId="7" borderId="0" xfId="0" applyNumberFormat="1" applyFont="1" applyFill="1" applyAlignment="1">
      <alignment horizontal="right" vertical="center" wrapText="1"/>
    </xf>
    <xf numFmtId="177" fontId="130" fillId="2" borderId="0" xfId="0" applyNumberFormat="1" applyFont="1" applyFill="1" applyAlignment="1">
      <alignment horizontal="right" vertical="center" wrapText="1"/>
    </xf>
    <xf numFmtId="177" fontId="127" fillId="2" borderId="0" xfId="0" applyNumberFormat="1" applyFont="1" applyFill="1" applyAlignment="1">
      <alignment horizontal="right" vertical="center" wrapText="1"/>
    </xf>
    <xf numFmtId="177" fontId="128" fillId="2" borderId="0" xfId="0" applyNumberFormat="1" applyFont="1" applyFill="1" applyAlignment="1">
      <alignment vertical="center"/>
    </xf>
    <xf numFmtId="177" fontId="38" fillId="2" borderId="0" xfId="0" applyNumberFormat="1" applyFont="1" applyFill="1" applyAlignment="1">
      <alignment horizontal="right" vertical="center" wrapText="1"/>
    </xf>
    <xf numFmtId="177" fontId="23" fillId="2" borderId="0" xfId="0" applyNumberFormat="1" applyFont="1" applyFill="1" applyAlignment="1">
      <alignment horizontal="right" vertical="center" wrapText="1"/>
    </xf>
    <xf numFmtId="177" fontId="101" fillId="2" borderId="0" xfId="0" applyNumberFormat="1" applyFont="1" applyFill="1" applyAlignment="1">
      <alignment vertical="center"/>
    </xf>
    <xf numFmtId="177" fontId="129" fillId="2" borderId="0" xfId="0" applyNumberFormat="1" applyFont="1" applyFill="1" applyAlignment="1">
      <alignment vertical="center"/>
    </xf>
    <xf numFmtId="0" fontId="61" fillId="0" borderId="0" xfId="0" applyFont="1" applyAlignment="1">
      <alignment horizontal="justify" vertical="center"/>
    </xf>
    <xf numFmtId="0" fontId="23" fillId="0" borderId="0" xfId="0" applyFont="1" applyAlignment="1">
      <alignment vertical="center" wrapText="1"/>
    </xf>
    <xf numFmtId="0" fontId="45" fillId="2" borderId="0" xfId="0" applyFont="1" applyFill="1" applyAlignment="1">
      <alignment vertical="center" wrapText="1"/>
    </xf>
    <xf numFmtId="0" fontId="34" fillId="0" borderId="0" xfId="0" applyFont="1" applyAlignment="1">
      <alignment horizontal="justify" vertical="center"/>
    </xf>
    <xf numFmtId="0" fontId="83" fillId="0" borderId="0" xfId="0" applyFont="1" applyAlignment="1">
      <alignment horizontal="justify" vertical="center"/>
    </xf>
    <xf numFmtId="177" fontId="38" fillId="0" borderId="9" xfId="0" applyNumberFormat="1" applyFont="1" applyBorder="1" applyAlignment="1">
      <alignment horizontal="right" vertical="center" wrapText="1"/>
    </xf>
    <xf numFmtId="177" fontId="38" fillId="0" borderId="8" xfId="0" applyNumberFormat="1" applyFont="1" applyBorder="1" applyAlignment="1">
      <alignment horizontal="right" wrapText="1"/>
    </xf>
    <xf numFmtId="0" fontId="100" fillId="3" borderId="0" xfId="0" applyFont="1" applyFill="1" applyBorder="1" applyAlignment="1">
      <alignment wrapText="1"/>
    </xf>
    <xf numFmtId="0" fontId="38" fillId="0" borderId="0" xfId="0" applyFont="1" applyAlignment="1">
      <alignment horizontal="center"/>
    </xf>
    <xf numFmtId="0" fontId="5" fillId="0" borderId="0" xfId="0" applyFont="1" applyAlignment="1">
      <alignment horizontal="center" vertical="center" wrapText="1"/>
    </xf>
    <xf numFmtId="0" fontId="23" fillId="3" borderId="0" xfId="0" applyFont="1" applyFill="1" applyBorder="1" applyAlignment="1">
      <alignment wrapText="1"/>
    </xf>
    <xf numFmtId="0" fontId="24" fillId="3" borderId="0" xfId="0" applyFont="1" applyFill="1" applyBorder="1" applyAlignment="1">
      <alignment vertical="top" wrapText="1"/>
    </xf>
    <xf numFmtId="164" fontId="24" fillId="3" borderId="0" xfId="0" applyNumberFormat="1" applyFont="1" applyFill="1" applyBorder="1" applyAlignment="1">
      <alignment horizontal="right" vertical="top" wrapText="1"/>
    </xf>
    <xf numFmtId="164" fontId="24" fillId="7" borderId="0" xfId="0" applyNumberFormat="1" applyFont="1" applyFill="1" applyBorder="1" applyAlignment="1">
      <alignment horizontal="right" vertical="top" wrapText="1"/>
    </xf>
    <xf numFmtId="164" fontId="4" fillId="7" borderId="0" xfId="0" applyNumberFormat="1" applyFont="1" applyFill="1" applyBorder="1" applyAlignment="1">
      <alignment horizontal="right" wrapText="1"/>
    </xf>
    <xf numFmtId="0" fontId="113" fillId="3" borderId="0" xfId="0" applyFont="1" applyFill="1" applyBorder="1" applyAlignment="1">
      <alignment wrapText="1"/>
    </xf>
    <xf numFmtId="164" fontId="4" fillId="3" borderId="0" xfId="0" applyNumberFormat="1" applyFont="1" applyFill="1" applyBorder="1" applyAlignment="1">
      <alignment horizontal="right" wrapText="1"/>
    </xf>
    <xf numFmtId="0" fontId="4" fillId="0" borderId="0" xfId="0" applyFont="1" applyAlignment="1">
      <alignment horizontal="right" vertical="center" wrapText="1"/>
    </xf>
    <xf numFmtId="0" fontId="4" fillId="7" borderId="0" xfId="0" applyFont="1" applyFill="1" applyAlignment="1">
      <alignment horizontal="right" vertical="center" wrapText="1"/>
    </xf>
    <xf numFmtId="0" fontId="39" fillId="0" borderId="0" xfId="0" applyFont="1" applyAlignment="1">
      <alignment horizontal="right" vertical="center" wrapText="1"/>
    </xf>
    <xf numFmtId="0" fontId="39" fillId="0" borderId="1" xfId="0" applyFont="1" applyBorder="1" applyAlignment="1">
      <alignment horizontal="right" vertical="center" wrapText="1"/>
    </xf>
    <xf numFmtId="10" fontId="39" fillId="7" borderId="1" xfId="0" applyNumberFormat="1" applyFont="1" applyFill="1" applyBorder="1" applyAlignment="1">
      <alignment horizontal="right" vertical="center" wrapText="1"/>
    </xf>
    <xf numFmtId="0" fontId="39" fillId="7" borderId="1" xfId="0" applyFont="1" applyFill="1" applyBorder="1" applyAlignment="1">
      <alignment horizontal="right" vertical="center" wrapText="1"/>
    </xf>
    <xf numFmtId="10" fontId="39" fillId="0" borderId="1" xfId="0" applyNumberFormat="1" applyFont="1" applyBorder="1" applyAlignment="1">
      <alignment horizontal="right" vertical="center" wrapText="1"/>
    </xf>
    <xf numFmtId="164" fontId="24"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right" wrapText="1"/>
    </xf>
    <xf numFmtId="0" fontId="113" fillId="0" borderId="0" xfId="0" applyFont="1" applyFill="1" applyBorder="1" applyAlignment="1">
      <alignment wrapText="1"/>
    </xf>
    <xf numFmtId="0" fontId="20" fillId="0" borderId="3" xfId="0" applyFont="1" applyBorder="1" applyAlignment="1">
      <alignment vertical="center"/>
    </xf>
    <xf numFmtId="0" fontId="39" fillId="7" borderId="3" xfId="0" applyFont="1" applyFill="1" applyBorder="1" applyAlignment="1">
      <alignment horizontal="right" vertical="center" wrapText="1"/>
    </xf>
    <xf numFmtId="0" fontId="39" fillId="0" borderId="3" xfId="0" applyFont="1" applyBorder="1" applyAlignment="1">
      <alignment horizontal="right" vertical="center" wrapText="1"/>
    </xf>
    <xf numFmtId="0" fontId="20" fillId="0" borderId="3" xfId="0" applyFont="1" applyBorder="1" applyAlignment="1">
      <alignment horizontal="right" vertical="center" wrapText="1"/>
    </xf>
    <xf numFmtId="0" fontId="38" fillId="2" borderId="8" xfId="0" applyFont="1" applyFill="1" applyBorder="1" applyAlignment="1">
      <alignment horizontal="center" vertical="center" wrapText="1"/>
    </xf>
    <xf numFmtId="0" fontId="38" fillId="2" borderId="5" xfId="0" applyFont="1" applyFill="1" applyBorder="1" applyAlignment="1">
      <alignment horizontal="center" vertical="center" wrapText="1"/>
    </xf>
    <xf numFmtId="49" fontId="23" fillId="3" borderId="10" xfId="0" applyNumberFormat="1" applyFont="1" applyFill="1" applyBorder="1" applyAlignment="1">
      <alignment vertical="center" wrapText="1"/>
    </xf>
    <xf numFmtId="177" fontId="23" fillId="3" borderId="9" xfId="0" applyNumberFormat="1" applyFont="1" applyFill="1" applyBorder="1" applyAlignment="1">
      <alignment horizontal="right" vertical="center" wrapText="1"/>
    </xf>
    <xf numFmtId="177" fontId="23" fillId="0" borderId="9" xfId="0" applyNumberFormat="1" applyFont="1" applyBorder="1" applyAlignment="1">
      <alignment horizontal="right" vertical="center" wrapText="1"/>
    </xf>
    <xf numFmtId="0" fontId="38" fillId="3" borderId="8" xfId="0" applyFont="1" applyFill="1" applyBorder="1" applyAlignment="1">
      <alignment horizontal="right" vertical="center" wrapText="1"/>
    </xf>
    <xf numFmtId="0" fontId="72" fillId="3" borderId="8" xfId="0" applyFont="1" applyFill="1" applyBorder="1" applyAlignment="1"/>
    <xf numFmtId="49" fontId="38" fillId="3" borderId="8" xfId="0" applyNumberFormat="1" applyFont="1" applyFill="1" applyBorder="1" applyAlignment="1">
      <alignment horizontal="left" vertical="center" wrapText="1"/>
    </xf>
    <xf numFmtId="49" fontId="45" fillId="3" borderId="8" xfId="0" applyNumberFormat="1" applyFont="1" applyFill="1" applyBorder="1" applyAlignment="1">
      <alignment horizontal="left" vertical="center" wrapText="1"/>
    </xf>
    <xf numFmtId="14" fontId="38" fillId="3" borderId="8" xfId="0" applyNumberFormat="1" applyFont="1" applyFill="1" applyBorder="1" applyAlignment="1">
      <alignment horizontal="center" vertical="center" wrapText="1"/>
    </xf>
    <xf numFmtId="0" fontId="38" fillId="0" borderId="8" xfId="0" applyFont="1" applyFill="1" applyBorder="1" applyAlignment="1">
      <alignment horizontal="right" vertical="center" wrapText="1"/>
    </xf>
    <xf numFmtId="49" fontId="38" fillId="3" borderId="8" xfId="0" applyNumberFormat="1" applyFont="1" applyFill="1" applyBorder="1" applyAlignment="1">
      <alignment horizontal="left" vertical="center"/>
    </xf>
    <xf numFmtId="49" fontId="39" fillId="3" borderId="8" xfId="0" applyNumberFormat="1" applyFont="1" applyFill="1" applyBorder="1" applyAlignment="1">
      <alignment horizontal="left" vertical="center"/>
    </xf>
    <xf numFmtId="177" fontId="23" fillId="3" borderId="8" xfId="0" applyNumberFormat="1" applyFont="1" applyFill="1" applyBorder="1" applyAlignment="1">
      <alignment horizontal="right" vertical="center" wrapText="1"/>
    </xf>
    <xf numFmtId="177" fontId="23" fillId="0" borderId="8" xfId="0" applyNumberFormat="1" applyFont="1" applyBorder="1" applyAlignment="1">
      <alignment horizontal="right" vertical="center" wrapText="1"/>
    </xf>
    <xf numFmtId="14" fontId="38" fillId="2" borderId="8" xfId="0" applyNumberFormat="1" applyFont="1" applyFill="1" applyBorder="1" applyAlignment="1">
      <alignment horizontal="center" vertical="center" wrapText="1"/>
    </xf>
    <xf numFmtId="177" fontId="38" fillId="2" borderId="8" xfId="0" applyNumberFormat="1" applyFont="1" applyFill="1" applyBorder="1" applyAlignment="1">
      <alignment horizontal="right" vertical="center" wrapText="1"/>
    </xf>
    <xf numFmtId="49" fontId="38" fillId="3" borderId="10" xfId="0" applyNumberFormat="1" applyFont="1" applyFill="1" applyBorder="1" applyAlignment="1">
      <alignment horizontal="left" vertical="center" wrapText="1"/>
    </xf>
    <xf numFmtId="14" fontId="38" fillId="3" borderId="10" xfId="0" applyNumberFormat="1" applyFont="1" applyFill="1" applyBorder="1" applyAlignment="1">
      <alignment horizontal="center" vertical="center" wrapText="1"/>
    </xf>
    <xf numFmtId="0" fontId="38" fillId="0" borderId="10" xfId="0" applyFont="1" applyFill="1" applyBorder="1" applyAlignment="1">
      <alignment horizontal="right" vertical="center" wrapText="1"/>
    </xf>
    <xf numFmtId="49" fontId="23" fillId="3" borderId="9" xfId="0" applyNumberFormat="1" applyFont="1" applyFill="1" applyBorder="1" applyAlignment="1">
      <alignment vertical="center" wrapText="1"/>
    </xf>
    <xf numFmtId="49" fontId="20" fillId="3" borderId="9" xfId="0" applyNumberFormat="1" applyFont="1" applyFill="1" applyBorder="1" applyAlignment="1">
      <alignment vertical="center" wrapText="1"/>
    </xf>
    <xf numFmtId="0" fontId="23" fillId="3" borderId="9" xfId="0" applyFont="1" applyFill="1" applyBorder="1" applyAlignment="1">
      <alignment horizontal="right" vertical="center" wrapText="1"/>
    </xf>
    <xf numFmtId="0" fontId="72" fillId="3" borderId="9" xfId="0" applyFont="1" applyFill="1" applyBorder="1" applyAlignment="1"/>
    <xf numFmtId="0" fontId="38" fillId="2" borderId="9" xfId="0" applyFont="1" applyFill="1" applyBorder="1" applyAlignment="1">
      <alignment vertical="center" wrapText="1"/>
    </xf>
    <xf numFmtId="14" fontId="38" fillId="0" borderId="9" xfId="0" applyNumberFormat="1" applyFont="1" applyBorder="1" applyAlignment="1">
      <alignment horizontal="center" vertical="center" wrapText="1"/>
    </xf>
    <xf numFmtId="3" fontId="38" fillId="2" borderId="8" xfId="0" applyNumberFormat="1" applyFont="1" applyFill="1" applyBorder="1" applyAlignment="1">
      <alignment horizontal="right" vertical="center" wrapText="1"/>
    </xf>
    <xf numFmtId="3" fontId="38" fillId="0" borderId="8" xfId="0" applyNumberFormat="1" applyFont="1" applyBorder="1" applyAlignment="1">
      <alignment horizontal="right" vertical="center" wrapText="1"/>
    </xf>
    <xf numFmtId="0" fontId="38" fillId="3" borderId="10" xfId="0" applyFont="1" applyFill="1" applyBorder="1" applyAlignment="1">
      <alignment horizontal="justify" vertical="center" wrapText="1"/>
    </xf>
    <xf numFmtId="49" fontId="45" fillId="3" borderId="0" xfId="0" applyNumberFormat="1" applyFont="1" applyFill="1" applyBorder="1" applyAlignment="1">
      <alignment vertical="center" wrapText="1"/>
    </xf>
    <xf numFmtId="0" fontId="45" fillId="3" borderId="0" xfId="0" applyFont="1" applyFill="1" applyBorder="1" applyAlignment="1">
      <alignment vertical="center" wrapText="1"/>
    </xf>
    <xf numFmtId="0" fontId="23" fillId="3" borderId="10" xfId="0" applyFont="1" applyFill="1" applyBorder="1" applyAlignment="1">
      <alignment horizontal="justify" vertical="center" wrapText="1"/>
    </xf>
    <xf numFmtId="14" fontId="38" fillId="3" borderId="9" xfId="0" applyNumberFormat="1" applyFont="1" applyFill="1" applyBorder="1" applyAlignment="1">
      <alignment horizontal="center" vertical="center" wrapText="1"/>
    </xf>
    <xf numFmtId="176" fontId="38" fillId="7" borderId="0" xfId="0" applyNumberFormat="1" applyFont="1" applyFill="1" applyBorder="1" applyAlignment="1">
      <alignment horizontal="right" vertical="center" wrapText="1"/>
    </xf>
    <xf numFmtId="176" fontId="38" fillId="0" borderId="0" xfId="0" applyNumberFormat="1" applyFont="1" applyFill="1" applyBorder="1" applyAlignment="1">
      <alignment horizontal="right" vertical="center" wrapText="1"/>
    </xf>
    <xf numFmtId="164" fontId="38" fillId="3" borderId="5" xfId="0" applyNumberFormat="1" applyFont="1" applyFill="1" applyBorder="1" applyAlignment="1">
      <alignment horizontal="right" wrapText="1"/>
    </xf>
    <xf numFmtId="3" fontId="72" fillId="3" borderId="0" xfId="0" applyNumberFormat="1" applyFont="1" applyFill="1" applyAlignment="1"/>
    <xf numFmtId="177" fontId="72" fillId="3" borderId="0" xfId="0" applyNumberFormat="1" applyFont="1" applyFill="1" applyAlignment="1"/>
    <xf numFmtId="176" fontId="38" fillId="3" borderId="8" xfId="0" applyNumberFormat="1" applyFont="1" applyFill="1" applyBorder="1" applyAlignment="1">
      <alignment horizontal="right" wrapText="1"/>
    </xf>
    <xf numFmtId="3" fontId="20" fillId="3" borderId="0" xfId="0" applyNumberFormat="1" applyFont="1" applyFill="1" applyBorder="1" applyAlignment="1">
      <alignment vertical="center" wrapText="1"/>
    </xf>
    <xf numFmtId="0" fontId="38" fillId="0" borderId="0" xfId="0" applyFont="1"/>
    <xf numFmtId="0" fontId="23" fillId="0" borderId="0" xfId="0" applyFont="1" applyAlignment="1">
      <alignment wrapText="1"/>
    </xf>
    <xf numFmtId="0" fontId="5" fillId="0" borderId="18" xfId="0" applyFont="1" applyBorder="1" applyAlignment="1">
      <alignment horizontal="center" vertical="center" wrapText="1"/>
    </xf>
    <xf numFmtId="0" fontId="37" fillId="2" borderId="4" xfId="0" applyFont="1" applyFill="1" applyBorder="1" applyAlignment="1">
      <alignment horizontal="center" vertical="center" wrapText="1"/>
    </xf>
    <xf numFmtId="0" fontId="134" fillId="2" borderId="0" xfId="0" applyFont="1" applyFill="1" applyAlignment="1">
      <alignment vertical="center" wrapText="1"/>
    </xf>
    <xf numFmtId="0" fontId="130" fillId="7" borderId="0" xfId="0" applyFont="1" applyFill="1" applyAlignment="1">
      <alignment horizontal="right" vertical="center" wrapText="1"/>
    </xf>
    <xf numFmtId="0" fontId="130" fillId="0" borderId="0" xfId="0" applyFont="1" applyAlignment="1">
      <alignment horizontal="right" vertical="center" wrapText="1"/>
    </xf>
    <xf numFmtId="0" fontId="23" fillId="2" borderId="8" xfId="0" applyFont="1" applyFill="1" applyBorder="1" applyAlignment="1">
      <alignment vertical="center" wrapText="1"/>
    </xf>
    <xf numFmtId="0" fontId="37" fillId="2" borderId="1" xfId="0" applyFont="1" applyFill="1" applyBorder="1" applyAlignment="1">
      <alignment horizontal="center" vertical="center" wrapText="1"/>
    </xf>
    <xf numFmtId="164" fontId="20" fillId="7" borderId="8" xfId="0" applyNumberFormat="1" applyFont="1" applyFill="1" applyBorder="1" applyAlignment="1">
      <alignment horizontal="right" vertical="center" wrapText="1"/>
    </xf>
    <xf numFmtId="3" fontId="23" fillId="7" borderId="8" xfId="0" applyNumberFormat="1" applyFont="1" applyFill="1" applyBorder="1" applyAlignment="1">
      <alignment vertical="center" wrapText="1"/>
    </xf>
    <xf numFmtId="0" fontId="76" fillId="0" borderId="0" xfId="0" applyFont="1" applyAlignment="1">
      <alignment horizontal="right" vertical="center"/>
    </xf>
    <xf numFmtId="0" fontId="38" fillId="0" borderId="0" xfId="0" applyFont="1" applyAlignment="1">
      <alignment vertical="center" wrapText="1"/>
    </xf>
    <xf numFmtId="0" fontId="38" fillId="0" borderId="0" xfId="0" applyFont="1" applyAlignment="1">
      <alignment horizontal="justify" vertical="center" wrapText="1"/>
    </xf>
    <xf numFmtId="0" fontId="38" fillId="0" borderId="8" xfId="0" applyFont="1" applyBorder="1"/>
    <xf numFmtId="14" fontId="38" fillId="3" borderId="0" xfId="0" applyNumberFormat="1" applyFont="1" applyFill="1" applyBorder="1" applyAlignment="1">
      <alignment horizontal="center" vertical="center" wrapText="1"/>
    </xf>
    <xf numFmtId="165" fontId="39" fillId="3" borderId="0" xfId="0" applyNumberFormat="1" applyFont="1" applyFill="1" applyBorder="1" applyAlignment="1">
      <alignment horizontal="right" vertical="center" wrapText="1"/>
    </xf>
    <xf numFmtId="14" fontId="38" fillId="7" borderId="9" xfId="0" applyNumberFormat="1" applyFont="1" applyFill="1" applyBorder="1" applyAlignment="1">
      <alignment horizontal="center" vertical="center" wrapText="1"/>
    </xf>
    <xf numFmtId="165" fontId="39" fillId="7" borderId="9" xfId="0" applyNumberFormat="1" applyFont="1" applyFill="1" applyBorder="1" applyAlignment="1">
      <alignment horizontal="right" vertical="center" wrapText="1"/>
    </xf>
    <xf numFmtId="165" fontId="39" fillId="0"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71" fontId="5" fillId="7" borderId="10" xfId="0" applyNumberFormat="1" applyFont="1" applyFill="1" applyBorder="1" applyAlignment="1">
      <alignment horizontal="right" wrapText="1"/>
    </xf>
    <xf numFmtId="0" fontId="38" fillId="2" borderId="10" xfId="0" applyFont="1" applyFill="1" applyBorder="1" applyAlignment="1">
      <alignment horizontal="right" wrapText="1"/>
    </xf>
    <xf numFmtId="0" fontId="38" fillId="7" borderId="10" xfId="0" applyFont="1" applyFill="1" applyBorder="1" applyAlignment="1">
      <alignment horizontal="right" wrapText="1"/>
    </xf>
    <xf numFmtId="0" fontId="38" fillId="2" borderId="9" xfId="0" applyFont="1" applyFill="1" applyBorder="1" applyAlignment="1">
      <alignment horizontal="right" wrapText="1"/>
    </xf>
    <xf numFmtId="0" fontId="38" fillId="7" borderId="9" xfId="0" applyFont="1" applyFill="1" applyBorder="1" applyAlignment="1">
      <alignment horizontal="right" wrapText="1"/>
    </xf>
    <xf numFmtId="170" fontId="5" fillId="2" borderId="0" xfId="0" applyNumberFormat="1" applyFont="1" applyFill="1" applyBorder="1" applyAlignment="1">
      <alignment horizontal="right" wrapText="1"/>
    </xf>
    <xf numFmtId="164" fontId="5" fillId="0" borderId="9" xfId="0" applyNumberFormat="1" applyFont="1" applyBorder="1" applyAlignment="1">
      <alignment horizontal="right" wrapText="1"/>
    </xf>
    <xf numFmtId="164" fontId="5" fillId="7" borderId="9" xfId="0" applyNumberFormat="1" applyFont="1" applyFill="1" applyBorder="1" applyAlignment="1">
      <alignment horizontal="right" wrapText="1"/>
    </xf>
    <xf numFmtId="0" fontId="39" fillId="2" borderId="8" xfId="0" applyFont="1" applyFill="1" applyBorder="1" applyAlignment="1">
      <alignment horizontal="right" vertical="center" wrapText="1"/>
    </xf>
    <xf numFmtId="0" fontId="39" fillId="2" borderId="8" xfId="0" applyFont="1" applyFill="1" applyBorder="1" applyAlignment="1">
      <alignment horizontal="right" vertical="center"/>
    </xf>
    <xf numFmtId="171" fontId="5" fillId="7" borderId="8" xfId="0" applyNumberFormat="1" applyFont="1" applyFill="1" applyBorder="1" applyAlignment="1">
      <alignment horizontal="right" vertical="center" wrapText="1"/>
    </xf>
    <xf numFmtId="0" fontId="38" fillId="7" borderId="8" xfId="0" applyFont="1" applyFill="1" applyBorder="1" applyAlignment="1">
      <alignment vertical="center" wrapText="1"/>
    </xf>
    <xf numFmtId="0" fontId="38" fillId="2" borderId="10" xfId="0" applyFont="1" applyFill="1" applyBorder="1" applyAlignment="1">
      <alignment wrapText="1"/>
    </xf>
    <xf numFmtId="0" fontId="38" fillId="2" borderId="9" xfId="0" applyFont="1" applyFill="1" applyBorder="1" applyAlignment="1">
      <alignment wrapText="1"/>
    </xf>
    <xf numFmtId="0" fontId="39" fillId="0" borderId="8" xfId="0" applyFont="1" applyBorder="1" applyAlignment="1">
      <alignment vertical="center"/>
    </xf>
    <xf numFmtId="0" fontId="4" fillId="2" borderId="9" xfId="0" applyFont="1" applyFill="1" applyBorder="1" applyAlignment="1">
      <alignment horizontal="right" vertical="center" wrapText="1"/>
    </xf>
    <xf numFmtId="0" fontId="62" fillId="2" borderId="8" xfId="0" applyFont="1" applyFill="1" applyBorder="1" applyAlignment="1">
      <alignment horizontal="right" vertical="center"/>
    </xf>
    <xf numFmtId="0" fontId="5" fillId="2" borderId="10" xfId="0" applyFont="1" applyFill="1" applyBorder="1" applyAlignment="1">
      <alignment vertical="center" wrapText="1"/>
    </xf>
    <xf numFmtId="0" fontId="5" fillId="2" borderId="10" xfId="0" applyFont="1" applyFill="1" applyBorder="1" applyAlignment="1">
      <alignment horizontal="right" vertical="center" wrapText="1"/>
    </xf>
    <xf numFmtId="0" fontId="62" fillId="2" borderId="8" xfId="0" applyFont="1" applyFill="1" applyBorder="1" applyAlignment="1">
      <alignment vertical="center"/>
    </xf>
    <xf numFmtId="14" fontId="38" fillId="2" borderId="9" xfId="0" applyNumberFormat="1" applyFont="1" applyFill="1" applyBorder="1" applyAlignment="1">
      <alignment horizontal="center" vertical="center" wrapText="1"/>
    </xf>
    <xf numFmtId="177" fontId="38" fillId="2" borderId="9" xfId="0" applyNumberFormat="1" applyFont="1" applyFill="1" applyBorder="1" applyAlignment="1">
      <alignment horizontal="right" vertical="center" wrapText="1"/>
    </xf>
    <xf numFmtId="49" fontId="38" fillId="3" borderId="9" xfId="0" applyNumberFormat="1" applyFont="1" applyFill="1" applyBorder="1" applyAlignment="1">
      <alignment vertical="center" wrapText="1"/>
    </xf>
    <xf numFmtId="49" fontId="23" fillId="3" borderId="9" xfId="0" applyNumberFormat="1" applyFont="1" applyFill="1" applyBorder="1" applyAlignment="1">
      <alignment horizontal="right" vertical="center" wrapText="1"/>
    </xf>
    <xf numFmtId="0" fontId="72" fillId="3" borderId="9" xfId="0" applyFont="1" applyFill="1" applyBorder="1" applyAlignment="1">
      <alignment horizontal="right"/>
    </xf>
    <xf numFmtId="177" fontId="38" fillId="7" borderId="9" xfId="0" applyNumberFormat="1" applyFont="1" applyFill="1" applyBorder="1" applyAlignment="1">
      <alignment horizontal="right" vertical="center" wrapText="1"/>
    </xf>
    <xf numFmtId="177" fontId="38" fillId="3" borderId="9" xfId="0" applyNumberFormat="1" applyFont="1" applyFill="1" applyBorder="1" applyAlignment="1">
      <alignment horizontal="right" vertical="center" wrapText="1"/>
    </xf>
    <xf numFmtId="176" fontId="5" fillId="0" borderId="8" xfId="0" applyNumberFormat="1" applyFont="1" applyFill="1" applyBorder="1" applyAlignment="1">
      <alignment horizontal="right" vertical="center" wrapText="1"/>
    </xf>
    <xf numFmtId="0" fontId="116" fillId="3" borderId="8" xfId="0" applyFont="1" applyFill="1" applyBorder="1" applyAlignment="1"/>
    <xf numFmtId="49" fontId="45" fillId="3" borderId="8" xfId="0" applyNumberFormat="1" applyFont="1" applyFill="1" applyBorder="1" applyAlignment="1">
      <alignment horizontal="left" wrapText="1"/>
    </xf>
    <xf numFmtId="49" fontId="23" fillId="3" borderId="9" xfId="0" applyNumberFormat="1" applyFont="1" applyFill="1" applyBorder="1" applyAlignment="1">
      <alignment horizontal="justify" vertical="center" wrapText="1"/>
    </xf>
    <xf numFmtId="0" fontId="38" fillId="7" borderId="9" xfId="0" applyFont="1" applyFill="1" applyBorder="1" applyAlignment="1">
      <alignment horizontal="justify" vertical="center" wrapText="1"/>
    </xf>
    <xf numFmtId="0" fontId="38" fillId="3" borderId="9" xfId="0" applyFont="1" applyFill="1" applyBorder="1" applyAlignment="1">
      <alignment horizontal="justify" vertical="center" wrapText="1"/>
    </xf>
    <xf numFmtId="167" fontId="5" fillId="7" borderId="1" xfId="0" applyNumberFormat="1" applyFont="1" applyFill="1" applyBorder="1" applyAlignment="1">
      <alignment horizontal="right" vertical="center" wrapText="1"/>
    </xf>
    <xf numFmtId="167" fontId="5" fillId="3" borderId="1" xfId="0" applyNumberFormat="1" applyFont="1" applyFill="1" applyBorder="1" applyAlignment="1">
      <alignment horizontal="right" vertical="center" wrapText="1"/>
    </xf>
    <xf numFmtId="0" fontId="37" fillId="2" borderId="1" xfId="0" applyFont="1" applyFill="1" applyBorder="1" applyAlignment="1">
      <alignment vertical="center" wrapText="1"/>
    </xf>
    <xf numFmtId="3" fontId="23" fillId="3" borderId="0" xfId="0" applyNumberFormat="1" applyFont="1" applyFill="1" applyBorder="1" applyAlignment="1">
      <alignment horizontal="right" vertical="center" wrapText="1"/>
    </xf>
    <xf numFmtId="3" fontId="5" fillId="0" borderId="0" xfId="0" applyNumberFormat="1" applyFont="1" applyBorder="1" applyAlignment="1">
      <alignment horizontal="right" vertical="center" wrapText="1"/>
    </xf>
    <xf numFmtId="3" fontId="5" fillId="7" borderId="0"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8" fillId="0" borderId="0" xfId="0" applyFont="1" applyAlignment="1">
      <alignment horizontal="left" vertical="center" wrapText="1"/>
    </xf>
    <xf numFmtId="0" fontId="23" fillId="2" borderId="0" xfId="0" applyFont="1" applyFill="1" applyBorder="1" applyAlignment="1">
      <alignment vertical="center" wrapText="1"/>
    </xf>
    <xf numFmtId="0" fontId="19" fillId="0" borderId="0" xfId="0" applyFont="1" applyBorder="1" applyAlignment="1">
      <alignment horizontal="center" vertical="center"/>
    </xf>
    <xf numFmtId="0" fontId="23" fillId="7" borderId="1" xfId="0" applyFont="1" applyFill="1" applyBorder="1" applyAlignment="1">
      <alignment horizontal="center" vertical="center" wrapText="1"/>
    </xf>
    <xf numFmtId="164" fontId="39" fillId="3" borderId="0" xfId="0" applyNumberFormat="1" applyFont="1" applyFill="1" applyBorder="1" applyAlignment="1">
      <alignment vertical="center" wrapText="1"/>
    </xf>
    <xf numFmtId="164" fontId="20" fillId="3" borderId="0" xfId="0" applyNumberFormat="1" applyFont="1" applyFill="1" applyBorder="1" applyAlignment="1">
      <alignment vertical="center" wrapText="1"/>
    </xf>
    <xf numFmtId="0" fontId="123" fillId="2" borderId="0" xfId="0" applyFont="1" applyFill="1" applyBorder="1" applyAlignment="1">
      <alignment vertical="center"/>
    </xf>
    <xf numFmtId="0" fontId="70" fillId="0" borderId="0" xfId="0" applyFont="1" applyBorder="1" applyAlignment="1">
      <alignment vertical="center"/>
    </xf>
    <xf numFmtId="0" fontId="54" fillId="0" borderId="0" xfId="0" applyFont="1" applyBorder="1" applyAlignment="1">
      <alignment horizontal="right" vertical="center" wrapText="1"/>
    </xf>
    <xf numFmtId="0" fontId="5" fillId="0" borderId="0" xfId="0" applyFont="1" applyBorder="1" applyAlignment="1">
      <alignment horizontal="right" vertical="center"/>
    </xf>
    <xf numFmtId="3" fontId="59" fillId="0" borderId="0" xfId="0" applyNumberFormat="1" applyFont="1" applyBorder="1" applyAlignment="1">
      <alignment horizontal="right" vertical="center" wrapText="1"/>
    </xf>
    <xf numFmtId="0" fontId="54" fillId="7" borderId="4" xfId="0" applyFont="1" applyFill="1" applyBorder="1" applyAlignment="1">
      <alignment horizontal="right" vertical="center" wrapText="1"/>
    </xf>
    <xf numFmtId="0" fontId="38" fillId="0" borderId="4" xfId="0" applyFont="1" applyBorder="1" applyAlignment="1">
      <alignment horizontal="right" vertical="center" wrapText="1"/>
    </xf>
    <xf numFmtId="3" fontId="4" fillId="7" borderId="3" xfId="0" applyNumberFormat="1" applyFont="1" applyFill="1" applyBorder="1" applyAlignment="1">
      <alignment horizontal="right" vertical="center" wrapText="1"/>
    </xf>
    <xf numFmtId="3" fontId="4" fillId="0" borderId="3" xfId="0" applyNumberFormat="1" applyFont="1" applyBorder="1" applyAlignment="1">
      <alignment horizontal="right" vertical="center" wrapText="1"/>
    </xf>
    <xf numFmtId="3" fontId="5" fillId="7" borderId="8" xfId="0" applyNumberFormat="1" applyFont="1" applyFill="1" applyBorder="1" applyAlignment="1">
      <alignment horizontal="right" vertical="center" wrapText="1"/>
    </xf>
    <xf numFmtId="3" fontId="5" fillId="7" borderId="5" xfId="0" applyNumberFormat="1" applyFont="1" applyFill="1" applyBorder="1" applyAlignment="1">
      <alignment horizontal="right" vertical="center" wrapText="1"/>
    </xf>
    <xf numFmtId="3" fontId="5" fillId="0" borderId="5" xfId="0" applyNumberFormat="1" applyFont="1" applyBorder="1" applyAlignment="1">
      <alignment horizontal="right" vertical="center" wrapText="1"/>
    </xf>
    <xf numFmtId="0" fontId="54" fillId="7" borderId="0" xfId="0" applyFont="1" applyFill="1" applyBorder="1" applyAlignment="1">
      <alignment horizontal="right" vertical="center" wrapText="1"/>
    </xf>
    <xf numFmtId="49" fontId="20" fillId="7" borderId="1" xfId="0" applyNumberFormat="1" applyFont="1" applyFill="1" applyBorder="1" applyAlignment="1">
      <alignment horizontal="right" vertical="center" wrapText="1"/>
    </xf>
    <xf numFmtId="49" fontId="20" fillId="3" borderId="1" xfId="0" applyNumberFormat="1" applyFont="1" applyFill="1" applyBorder="1" applyAlignment="1">
      <alignment horizontal="right" vertical="center" wrapText="1"/>
    </xf>
    <xf numFmtId="0" fontId="23" fillId="2" borderId="3" xfId="0" applyFont="1" applyFill="1" applyBorder="1" applyAlignment="1">
      <alignment horizontal="center" vertical="center" wrapText="1"/>
    </xf>
    <xf numFmtId="175" fontId="38" fillId="0" borderId="3" xfId="0" applyNumberFormat="1" applyFont="1" applyBorder="1" applyAlignment="1">
      <alignment horizontal="right" vertical="center" wrapText="1"/>
    </xf>
    <xf numFmtId="175" fontId="38" fillId="7" borderId="8" xfId="0" applyNumberFormat="1" applyFont="1" applyFill="1" applyBorder="1" applyAlignment="1">
      <alignment horizontal="right" vertical="center" wrapText="1"/>
    </xf>
    <xf numFmtId="0" fontId="37" fillId="7" borderId="1" xfId="0" applyFont="1" applyFill="1" applyBorder="1" applyAlignment="1">
      <alignment horizontal="right" vertical="center" wrapText="1"/>
    </xf>
    <xf numFmtId="0" fontId="24" fillId="7" borderId="1" xfId="0" applyFont="1" applyFill="1" applyBorder="1" applyAlignment="1">
      <alignment horizontal="right" vertical="center" wrapText="1"/>
    </xf>
    <xf numFmtId="0" fontId="24" fillId="0" borderId="1" xfId="0" applyFont="1" applyBorder="1" applyAlignment="1">
      <alignment horizontal="right" vertical="center" wrapText="1"/>
    </xf>
    <xf numFmtId="0" fontId="30" fillId="0" borderId="0" xfId="0" applyFont="1"/>
    <xf numFmtId="0" fontId="0" fillId="0" borderId="0" xfId="0" applyFont="1"/>
    <xf numFmtId="0" fontId="38" fillId="0" borderId="10" xfId="0" applyFont="1" applyBorder="1" applyAlignment="1">
      <alignment horizontal="center" vertical="center" wrapText="1"/>
    </xf>
    <xf numFmtId="0" fontId="23" fillId="0" borderId="3" xfId="0" applyFont="1" applyBorder="1"/>
    <xf numFmtId="0" fontId="38" fillId="0" borderId="8" xfId="0" applyFont="1" applyBorder="1" applyAlignment="1">
      <alignment wrapText="1"/>
    </xf>
    <xf numFmtId="0" fontId="124" fillId="0" borderId="0" xfId="0" applyFont="1" applyAlignment="1">
      <alignment horizontal="left" vertical="center"/>
    </xf>
    <xf numFmtId="0" fontId="124" fillId="0" borderId="0" xfId="0" applyFont="1" applyAlignment="1">
      <alignment horizontal="left" vertical="center" wrapText="1"/>
    </xf>
    <xf numFmtId="0" fontId="5" fillId="2" borderId="8" xfId="0" applyFont="1" applyFill="1" applyBorder="1" applyAlignment="1">
      <alignment horizontal="left"/>
    </xf>
    <xf numFmtId="3" fontId="9" fillId="0" borderId="4" xfId="0" applyNumberFormat="1" applyFont="1" applyBorder="1" applyAlignment="1">
      <alignment vertical="center"/>
    </xf>
    <xf numFmtId="0" fontId="23" fillId="0" borderId="1" xfId="0" applyFont="1" applyFill="1" applyBorder="1" applyAlignment="1">
      <alignment horizontal="right" vertical="center" wrapText="1"/>
    </xf>
    <xf numFmtId="0" fontId="4" fillId="7" borderId="16" xfId="0" applyFont="1" applyFill="1" applyBorder="1" applyAlignment="1">
      <alignment horizontal="right" vertical="center" wrapText="1"/>
    </xf>
    <xf numFmtId="0" fontId="4" fillId="7" borderId="1" xfId="0" applyFont="1" applyFill="1" applyBorder="1" applyAlignment="1">
      <alignment horizontal="right" vertical="center" wrapText="1"/>
    </xf>
    <xf numFmtId="0" fontId="5" fillId="7" borderId="1" xfId="0" applyFont="1" applyFill="1" applyBorder="1" applyAlignment="1">
      <alignment horizontal="right" vertical="center" wrapText="1"/>
    </xf>
    <xf numFmtId="177" fontId="4" fillId="7" borderId="1" xfId="0" applyNumberFormat="1" applyFont="1" applyFill="1" applyBorder="1" applyAlignment="1">
      <alignment horizontal="right" vertical="center" wrapText="1"/>
    </xf>
    <xf numFmtId="177" fontId="5" fillId="7" borderId="1" xfId="0" applyNumberFormat="1" applyFont="1" applyFill="1" applyBorder="1" applyAlignment="1">
      <alignment horizontal="right" vertical="center" wrapText="1"/>
    </xf>
    <xf numFmtId="0" fontId="67" fillId="0" borderId="0" xfId="0" applyFont="1" applyAlignment="1">
      <alignment vertical="top" wrapText="1"/>
    </xf>
    <xf numFmtId="0" fontId="70" fillId="0" borderId="1" xfId="0" applyFont="1" applyBorder="1"/>
    <xf numFmtId="0" fontId="37" fillId="0" borderId="0" xfId="0" applyFont="1" applyAlignment="1">
      <alignment vertical="center"/>
    </xf>
    <xf numFmtId="0" fontId="23" fillId="7"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0" borderId="1" xfId="0" applyFont="1" applyBorder="1" applyAlignment="1">
      <alignment horizontal="center" vertical="center"/>
    </xf>
    <xf numFmtId="0" fontId="135" fillId="7" borderId="0" xfId="0" applyFont="1" applyFill="1" applyAlignment="1">
      <alignment horizontal="right" vertical="center" wrapText="1"/>
    </xf>
    <xf numFmtId="0" fontId="135" fillId="2" borderId="0" xfId="0" applyFont="1" applyFill="1" applyAlignment="1">
      <alignment horizontal="right" vertical="center" wrapText="1"/>
    </xf>
    <xf numFmtId="0" fontId="135" fillId="2" borderId="0" xfId="0" applyFont="1" applyFill="1" applyAlignment="1">
      <alignment horizontal="right" vertical="center"/>
    </xf>
    <xf numFmtId="0" fontId="70" fillId="7" borderId="0" xfId="0" applyFont="1" applyFill="1" applyAlignment="1">
      <alignment vertical="center" wrapText="1"/>
    </xf>
    <xf numFmtId="3" fontId="38" fillId="2" borderId="0" xfId="0" applyNumberFormat="1" applyFont="1" applyFill="1" applyAlignment="1">
      <alignment horizontal="right" vertical="center"/>
    </xf>
    <xf numFmtId="0" fontId="71" fillId="0" borderId="0" xfId="0" applyFont="1"/>
    <xf numFmtId="3" fontId="38" fillId="7" borderId="0" xfId="0" applyNumberFormat="1" applyFont="1" applyFill="1" applyAlignment="1">
      <alignment horizontal="right" vertical="center"/>
    </xf>
    <xf numFmtId="3" fontId="23" fillId="0" borderId="1" xfId="0" applyNumberFormat="1" applyFont="1" applyBorder="1" applyAlignment="1">
      <alignment horizontal="right" vertical="center"/>
    </xf>
    <xf numFmtId="9" fontId="38" fillId="0" borderId="0" xfId="0" applyNumberFormat="1" applyFont="1" applyAlignment="1">
      <alignment horizontal="center" vertical="center"/>
    </xf>
    <xf numFmtId="0" fontId="23" fillId="0" borderId="3" xfId="0" applyFont="1" applyBorder="1" applyAlignment="1">
      <alignment horizontal="center" vertical="center"/>
    </xf>
    <xf numFmtId="3" fontId="23" fillId="2" borderId="3" xfId="0" applyNumberFormat="1" applyFont="1" applyFill="1" applyBorder="1" applyAlignment="1">
      <alignment horizontal="right" vertical="center"/>
    </xf>
    <xf numFmtId="3" fontId="23" fillId="0" borderId="3" xfId="0" applyNumberFormat="1" applyFont="1" applyBorder="1" applyAlignment="1">
      <alignment horizontal="right" vertical="center"/>
    </xf>
    <xf numFmtId="3" fontId="23" fillId="3" borderId="3" xfId="0" applyNumberFormat="1" applyFont="1" applyFill="1" applyBorder="1" applyAlignment="1">
      <alignment horizontal="right" vertical="center"/>
    </xf>
    <xf numFmtId="0" fontId="23" fillId="7" borderId="3" xfId="0" applyFont="1" applyFill="1" applyBorder="1" applyAlignment="1">
      <alignment horizontal="center" vertical="center"/>
    </xf>
    <xf numFmtId="0" fontId="23" fillId="2" borderId="3" xfId="0" applyFont="1" applyFill="1" applyBorder="1" applyAlignment="1">
      <alignment horizontal="center" vertical="center"/>
    </xf>
    <xf numFmtId="0" fontId="38" fillId="0" borderId="0" xfId="0" applyFont="1" applyBorder="1" applyAlignment="1">
      <alignment vertical="center"/>
    </xf>
    <xf numFmtId="10" fontId="38" fillId="0" borderId="0" xfId="0" applyNumberFormat="1" applyFont="1" applyBorder="1" applyAlignment="1">
      <alignment horizontal="center" vertical="center"/>
    </xf>
    <xf numFmtId="177" fontId="39" fillId="7" borderId="0" xfId="0" applyNumberFormat="1" applyFont="1" applyFill="1" applyBorder="1" applyAlignment="1">
      <alignment vertical="center"/>
    </xf>
    <xf numFmtId="3" fontId="23" fillId="2" borderId="0" xfId="0" applyNumberFormat="1" applyFont="1" applyFill="1" applyBorder="1" applyAlignment="1">
      <alignment horizontal="right" vertical="center"/>
    </xf>
    <xf numFmtId="9" fontId="38" fillId="0" borderId="8" xfId="0" applyNumberFormat="1" applyFont="1" applyBorder="1" applyAlignment="1">
      <alignment horizontal="center" vertical="center"/>
    </xf>
    <xf numFmtId="177" fontId="39" fillId="7" borderId="8" xfId="0" applyNumberFormat="1" applyFont="1" applyFill="1" applyBorder="1" applyAlignment="1">
      <alignment vertical="center"/>
    </xf>
    <xf numFmtId="3" fontId="38" fillId="2" borderId="8" xfId="0" applyNumberFormat="1" applyFont="1" applyFill="1" applyBorder="1" applyAlignment="1">
      <alignment horizontal="right" vertical="center"/>
    </xf>
    <xf numFmtId="0" fontId="38" fillId="2" borderId="8" xfId="0" applyFont="1" applyFill="1" applyBorder="1" applyAlignment="1">
      <alignment horizontal="right" vertical="center"/>
    </xf>
    <xf numFmtId="3" fontId="23" fillId="2" borderId="8" xfId="0" applyNumberFormat="1" applyFont="1" applyFill="1" applyBorder="1" applyAlignment="1">
      <alignment horizontal="right" vertical="center"/>
    </xf>
    <xf numFmtId="0" fontId="38" fillId="7" borderId="8" xfId="0" applyFont="1" applyFill="1" applyBorder="1" applyAlignment="1">
      <alignment horizontal="right" vertical="center"/>
    </xf>
    <xf numFmtId="0" fontId="23" fillId="7" borderId="8" xfId="0" applyFont="1" applyFill="1" applyBorder="1" applyAlignment="1">
      <alignment horizontal="right" vertical="center"/>
    </xf>
    <xf numFmtId="0" fontId="23" fillId="2" borderId="8" xfId="0" applyFont="1" applyFill="1" applyBorder="1" applyAlignment="1">
      <alignment horizontal="right" vertical="center"/>
    </xf>
    <xf numFmtId="0" fontId="38" fillId="7" borderId="0" xfId="0" applyFont="1" applyFill="1" applyBorder="1" applyAlignment="1">
      <alignment horizontal="right" vertical="center"/>
    </xf>
    <xf numFmtId="0" fontId="38" fillId="2" borderId="0" xfId="0" applyFont="1" applyFill="1" applyBorder="1" applyAlignment="1">
      <alignment horizontal="right" vertical="center"/>
    </xf>
    <xf numFmtId="177" fontId="20" fillId="7" borderId="3" xfId="0" applyNumberFormat="1" applyFont="1" applyFill="1" applyBorder="1" applyAlignment="1">
      <alignment vertical="center"/>
    </xf>
    <xf numFmtId="3" fontId="38" fillId="0" borderId="0" xfId="0" applyNumberFormat="1" applyFont="1" applyBorder="1" applyAlignment="1">
      <alignment horizontal="right" vertical="center"/>
    </xf>
    <xf numFmtId="3" fontId="23" fillId="0" borderId="0" xfId="0" applyNumberFormat="1" applyFont="1" applyBorder="1" applyAlignment="1">
      <alignment horizontal="right" vertical="center"/>
    </xf>
    <xf numFmtId="3" fontId="38" fillId="0" borderId="8" xfId="0" applyNumberFormat="1" applyFont="1" applyBorder="1" applyAlignment="1">
      <alignment horizontal="right" vertical="center"/>
    </xf>
    <xf numFmtId="0" fontId="38" fillId="0" borderId="8" xfId="0" applyFont="1" applyBorder="1" applyAlignment="1">
      <alignment horizontal="right" vertical="center"/>
    </xf>
    <xf numFmtId="3" fontId="23" fillId="0" borderId="8" xfId="0" applyNumberFormat="1" applyFont="1" applyBorder="1" applyAlignment="1">
      <alignment horizontal="right" vertical="center"/>
    </xf>
    <xf numFmtId="0" fontId="23" fillId="0" borderId="8" xfId="0" applyFont="1" applyBorder="1" applyAlignment="1">
      <alignment horizontal="right" vertical="center"/>
    </xf>
    <xf numFmtId="3" fontId="38" fillId="7" borderId="5" xfId="0" applyNumberFormat="1" applyFont="1" applyFill="1" applyBorder="1" applyAlignment="1">
      <alignment horizontal="right" vertical="center"/>
    </xf>
    <xf numFmtId="0" fontId="38" fillId="7" borderId="5" xfId="0" applyFont="1" applyFill="1" applyBorder="1" applyAlignment="1">
      <alignment horizontal="right" vertical="center"/>
    </xf>
    <xf numFmtId="3" fontId="38" fillId="0" borderId="5" xfId="0" applyNumberFormat="1" applyFont="1" applyBorder="1" applyAlignment="1">
      <alignment horizontal="right" vertical="center"/>
    </xf>
    <xf numFmtId="0" fontId="23" fillId="0" borderId="5" xfId="0" applyFont="1" applyBorder="1" applyAlignment="1">
      <alignment horizontal="right" vertical="center"/>
    </xf>
    <xf numFmtId="177" fontId="39" fillId="0" borderId="0" xfId="0" applyNumberFormat="1" applyFont="1" applyFill="1" applyBorder="1" applyAlignment="1">
      <alignment vertical="center"/>
    </xf>
    <xf numFmtId="177" fontId="39" fillId="0" borderId="8" xfId="0" applyNumberFormat="1" applyFont="1" applyFill="1" applyBorder="1" applyAlignment="1">
      <alignment vertical="center"/>
    </xf>
    <xf numFmtId="177" fontId="20" fillId="0" borderId="3" xfId="0" applyNumberFormat="1" applyFont="1" applyFill="1" applyBorder="1" applyAlignment="1">
      <alignment vertical="center"/>
    </xf>
    <xf numFmtId="177" fontId="38" fillId="0" borderId="8" xfId="0" applyNumberFormat="1" applyFont="1" applyFill="1" applyBorder="1" applyAlignment="1">
      <alignment horizontal="right"/>
    </xf>
    <xf numFmtId="0" fontId="38" fillId="0" borderId="10" xfId="0" applyFont="1" applyFill="1" applyBorder="1" applyAlignment="1">
      <alignment vertical="center"/>
    </xf>
    <xf numFmtId="177" fontId="38" fillId="0" borderId="10" xfId="0" applyNumberFormat="1" applyFont="1" applyFill="1" applyBorder="1" applyAlignment="1">
      <alignment horizontal="right"/>
    </xf>
    <xf numFmtId="0" fontId="38" fillId="0" borderId="5" xfId="0" applyFont="1" applyFill="1" applyBorder="1" applyAlignment="1">
      <alignment vertical="center"/>
    </xf>
    <xf numFmtId="176" fontId="38" fillId="0" borderId="10" xfId="0" applyNumberFormat="1" applyFont="1" applyFill="1" applyBorder="1" applyAlignment="1">
      <alignment horizontal="right" wrapText="1"/>
    </xf>
    <xf numFmtId="177" fontId="38" fillId="7" borderId="10" xfId="0" applyNumberFormat="1" applyFont="1" applyFill="1" applyBorder="1" applyAlignment="1">
      <alignment horizontal="right"/>
    </xf>
    <xf numFmtId="177" fontId="38" fillId="7" borderId="5" xfId="0" applyNumberFormat="1" applyFont="1" applyFill="1" applyBorder="1" applyAlignment="1">
      <alignment horizontal="right" vertical="center"/>
    </xf>
    <xf numFmtId="0" fontId="39" fillId="0" borderId="3" xfId="0" applyFont="1" applyBorder="1"/>
    <xf numFmtId="0" fontId="39" fillId="0" borderId="8" xfId="0" applyFont="1" applyFill="1" applyBorder="1" applyAlignment="1">
      <alignment horizontal="justify" vertical="center" wrapText="1"/>
    </xf>
    <xf numFmtId="0" fontId="39" fillId="0" borderId="9" xfId="0" applyFont="1" applyFill="1" applyBorder="1" applyAlignment="1">
      <alignment horizontal="left" vertical="center" wrapText="1"/>
    </xf>
    <xf numFmtId="0" fontId="39" fillId="0" borderId="9" xfId="0" applyFont="1" applyFill="1" applyBorder="1" applyAlignment="1">
      <alignment horizontal="justify" vertical="center" wrapText="1"/>
    </xf>
    <xf numFmtId="49" fontId="38" fillId="7" borderId="10" xfId="0" applyNumberFormat="1" applyFont="1" applyFill="1" applyBorder="1" applyAlignment="1">
      <alignment horizontal="justify" vertical="center" wrapText="1"/>
    </xf>
    <xf numFmtId="0" fontId="38" fillId="7" borderId="10" xfId="0" applyFont="1" applyFill="1" applyBorder="1" applyAlignment="1">
      <alignment horizontal="justify" vertical="center" wrapText="1"/>
    </xf>
    <xf numFmtId="0" fontId="23" fillId="7" borderId="10" xfId="0" applyFont="1" applyFill="1" applyBorder="1" applyAlignment="1">
      <alignment horizontal="right" vertical="center" wrapText="1"/>
    </xf>
    <xf numFmtId="0" fontId="72" fillId="7" borderId="10" xfId="0" applyFont="1" applyFill="1" applyBorder="1" applyAlignment="1"/>
    <xf numFmtId="49" fontId="23" fillId="7" borderId="0" xfId="0" applyNumberFormat="1" applyFont="1" applyFill="1" applyBorder="1" applyAlignment="1">
      <alignment vertical="center" wrapText="1"/>
    </xf>
    <xf numFmtId="49" fontId="20" fillId="7" borderId="0" xfId="0" applyNumberFormat="1" applyFont="1" applyFill="1" applyBorder="1" applyAlignment="1">
      <alignment vertical="center" wrapText="1"/>
    </xf>
    <xf numFmtId="0" fontId="72" fillId="7" borderId="0" xfId="0" applyFont="1" applyFill="1" applyBorder="1" applyAlignment="1"/>
    <xf numFmtId="49" fontId="38" fillId="7" borderId="9" xfId="0" applyNumberFormat="1" applyFont="1" applyFill="1" applyBorder="1" applyAlignment="1">
      <alignment horizontal="left" vertical="center" wrapText="1"/>
    </xf>
    <xf numFmtId="49" fontId="38" fillId="7" borderId="8" xfId="0" applyNumberFormat="1" applyFont="1" applyFill="1" applyBorder="1" applyAlignment="1">
      <alignment horizontal="left" vertical="center" wrapText="1"/>
    </xf>
    <xf numFmtId="49" fontId="45" fillId="7" borderId="8" xfId="0" applyNumberFormat="1" applyFont="1" applyFill="1" applyBorder="1" applyAlignment="1">
      <alignment horizontal="left" vertical="center" wrapText="1"/>
    </xf>
    <xf numFmtId="49" fontId="38" fillId="7" borderId="8" xfId="0" applyNumberFormat="1" applyFont="1" applyFill="1" applyBorder="1" applyAlignment="1">
      <alignment horizontal="left" vertical="center"/>
    </xf>
    <xf numFmtId="49" fontId="39" fillId="7" borderId="8" xfId="0" applyNumberFormat="1" applyFont="1" applyFill="1" applyBorder="1" applyAlignment="1">
      <alignment horizontal="left" vertical="center"/>
    </xf>
    <xf numFmtId="49" fontId="38" fillId="7" borderId="10" xfId="0" applyNumberFormat="1" applyFont="1" applyFill="1" applyBorder="1" applyAlignment="1">
      <alignment horizontal="left" vertical="center" wrapText="1"/>
    </xf>
    <xf numFmtId="14" fontId="38" fillId="7" borderId="10" xfId="0" applyNumberFormat="1" applyFont="1" applyFill="1" applyBorder="1" applyAlignment="1">
      <alignment horizontal="center" vertical="center" wrapText="1"/>
    </xf>
    <xf numFmtId="164" fontId="23" fillId="7" borderId="10" xfId="0" applyNumberFormat="1" applyFont="1" applyFill="1" applyBorder="1" applyAlignment="1">
      <alignment horizontal="right" vertical="center" wrapText="1"/>
    </xf>
    <xf numFmtId="49" fontId="23" fillId="7" borderId="9" xfId="0" applyNumberFormat="1" applyFont="1" applyFill="1" applyBorder="1" applyAlignment="1">
      <alignment vertical="center" wrapText="1"/>
    </xf>
    <xf numFmtId="177" fontId="38" fillId="7" borderId="8" xfId="0" applyNumberFormat="1" applyFont="1" applyFill="1" applyBorder="1" applyAlignment="1">
      <alignment horizontal="right" vertical="center" wrapText="1"/>
    </xf>
    <xf numFmtId="177" fontId="23" fillId="7" borderId="8" xfId="0" applyNumberFormat="1" applyFont="1" applyFill="1" applyBorder="1" applyAlignment="1">
      <alignment horizontal="right" vertical="center" wrapText="1"/>
    </xf>
    <xf numFmtId="0" fontId="38" fillId="7" borderId="0" xfId="0" applyFont="1" applyFill="1"/>
    <xf numFmtId="0" fontId="38" fillId="7" borderId="0" xfId="0" applyFont="1" applyFill="1" applyAlignment="1">
      <alignment horizontal="justify" vertical="center" wrapText="1"/>
    </xf>
    <xf numFmtId="0" fontId="38" fillId="7" borderId="10" xfId="0" applyFont="1" applyFill="1" applyBorder="1" applyAlignment="1">
      <alignment vertical="center" wrapText="1"/>
    </xf>
    <xf numFmtId="177" fontId="38" fillId="7" borderId="10" xfId="0" applyNumberFormat="1" applyFont="1" applyFill="1" applyBorder="1" applyAlignment="1">
      <alignment horizontal="right" vertical="center" wrapText="1"/>
    </xf>
    <xf numFmtId="177" fontId="23" fillId="7" borderId="10" xfId="0" applyNumberFormat="1" applyFont="1" applyFill="1" applyBorder="1" applyAlignment="1">
      <alignment horizontal="right" vertical="center" wrapText="1"/>
    </xf>
    <xf numFmtId="49" fontId="24" fillId="7" borderId="10" xfId="0" applyNumberFormat="1" applyFont="1" applyFill="1" applyBorder="1" applyAlignment="1">
      <alignment horizontal="justify" vertical="center" wrapText="1"/>
    </xf>
    <xf numFmtId="0" fontId="38" fillId="0" borderId="10" xfId="0" applyFont="1" applyFill="1" applyBorder="1" applyAlignment="1">
      <alignment vertical="center" wrapText="1"/>
    </xf>
    <xf numFmtId="14" fontId="38" fillId="0" borderId="10" xfId="0" applyNumberFormat="1" applyFont="1" applyFill="1" applyBorder="1" applyAlignment="1">
      <alignment horizontal="center" vertical="center" wrapText="1"/>
    </xf>
    <xf numFmtId="177" fontId="38" fillId="0" borderId="10" xfId="0" applyNumberFormat="1" applyFont="1" applyFill="1" applyBorder="1" applyAlignment="1">
      <alignment horizontal="right" vertical="center" wrapText="1"/>
    </xf>
    <xf numFmtId="177" fontId="23" fillId="0" borderId="10" xfId="0" applyNumberFormat="1" applyFont="1" applyFill="1" applyBorder="1" applyAlignment="1">
      <alignment horizontal="right" vertical="center" wrapText="1"/>
    </xf>
    <xf numFmtId="49" fontId="24" fillId="3" borderId="0" xfId="0" applyNumberFormat="1" applyFont="1" applyFill="1" applyBorder="1" applyAlignment="1">
      <alignment horizontal="justify" vertical="center" wrapText="1"/>
    </xf>
    <xf numFmtId="0" fontId="67" fillId="0" borderId="0" xfId="0" applyFont="1" applyBorder="1" applyAlignment="1">
      <alignment vertical="center"/>
    </xf>
    <xf numFmtId="0" fontId="38" fillId="7" borderId="8" xfId="0" applyFont="1" applyFill="1" applyBorder="1"/>
    <xf numFmtId="0" fontId="38" fillId="7" borderId="8" xfId="0" applyFont="1" applyFill="1" applyBorder="1" applyAlignment="1">
      <alignment wrapText="1"/>
    </xf>
    <xf numFmtId="177" fontId="23" fillId="3" borderId="8" xfId="0" applyNumberFormat="1" applyFont="1" applyFill="1" applyBorder="1" applyAlignment="1">
      <alignment horizontal="right" wrapText="1"/>
    </xf>
    <xf numFmtId="177" fontId="38" fillId="2" borderId="8" xfId="0" applyNumberFormat="1" applyFont="1" applyFill="1" applyBorder="1" applyAlignment="1">
      <alignment horizontal="right" wrapText="1"/>
    </xf>
    <xf numFmtId="177" fontId="23" fillId="0" borderId="8" xfId="0" applyNumberFormat="1" applyFont="1" applyBorder="1" applyAlignment="1">
      <alignment horizontal="right" wrapText="1"/>
    </xf>
    <xf numFmtId="177" fontId="38" fillId="7" borderId="8" xfId="0" applyNumberFormat="1" applyFont="1" applyFill="1" applyBorder="1" applyAlignment="1">
      <alignment horizontal="right" wrapText="1"/>
    </xf>
    <xf numFmtId="177" fontId="23" fillId="7" borderId="8" xfId="0" applyNumberFormat="1" applyFont="1" applyFill="1" applyBorder="1" applyAlignment="1">
      <alignment horizontal="right" wrapText="1"/>
    </xf>
    <xf numFmtId="177" fontId="5" fillId="7" borderId="8" xfId="0" applyNumberFormat="1" applyFont="1" applyFill="1" applyBorder="1" applyAlignment="1">
      <alignment horizontal="right" wrapText="1"/>
    </xf>
    <xf numFmtId="0" fontId="23" fillId="7" borderId="0" xfId="0" applyFont="1" applyFill="1" applyBorder="1" applyAlignment="1">
      <alignment horizontal="justify" vertical="center" wrapText="1"/>
    </xf>
    <xf numFmtId="49" fontId="45" fillId="7" borderId="0" xfId="0" applyNumberFormat="1" applyFont="1" applyFill="1" applyBorder="1" applyAlignment="1">
      <alignment vertical="center" wrapText="1"/>
    </xf>
    <xf numFmtId="0" fontId="45" fillId="7" borderId="0" xfId="0" applyFont="1" applyFill="1" applyBorder="1" applyAlignment="1">
      <alignment vertical="center" wrapText="1"/>
    </xf>
    <xf numFmtId="49" fontId="23" fillId="7" borderId="10" xfId="0" applyNumberFormat="1" applyFont="1" applyFill="1" applyBorder="1" applyAlignment="1">
      <alignment vertical="center" wrapText="1"/>
    </xf>
    <xf numFmtId="0" fontId="23" fillId="7" borderId="10" xfId="0" applyFont="1" applyFill="1" applyBorder="1" applyAlignment="1">
      <alignment vertical="center" wrapText="1"/>
    </xf>
    <xf numFmtId="0" fontId="23" fillId="7" borderId="10" xfId="0" applyFont="1" applyFill="1" applyBorder="1" applyAlignment="1">
      <alignment horizontal="justify" vertical="center" wrapText="1"/>
    </xf>
    <xf numFmtId="49" fontId="38" fillId="7" borderId="0" xfId="0" applyNumberFormat="1" applyFont="1" applyFill="1" applyBorder="1" applyAlignment="1">
      <alignment horizontal="left" vertical="center" wrapText="1"/>
    </xf>
    <xf numFmtId="14" fontId="38" fillId="7" borderId="0" xfId="0" applyNumberFormat="1" applyFont="1" applyFill="1" applyBorder="1" applyAlignment="1">
      <alignment horizontal="center" vertical="center" wrapText="1"/>
    </xf>
    <xf numFmtId="49" fontId="38" fillId="3" borderId="10" xfId="0" applyNumberFormat="1" applyFont="1" applyFill="1" applyBorder="1" applyAlignment="1">
      <alignment horizontal="left" wrapText="1"/>
    </xf>
    <xf numFmtId="14" fontId="38" fillId="3" borderId="10" xfId="0" applyNumberFormat="1" applyFont="1" applyFill="1" applyBorder="1" applyAlignment="1">
      <alignment horizontal="center" wrapText="1"/>
    </xf>
    <xf numFmtId="0" fontId="38" fillId="3" borderId="10" xfId="0" applyFont="1" applyFill="1" applyBorder="1" applyAlignment="1">
      <alignment horizontal="right" wrapText="1"/>
    </xf>
    <xf numFmtId="49" fontId="38" fillId="7" borderId="10" xfId="0" applyNumberFormat="1" applyFont="1" applyFill="1" applyBorder="1" applyAlignment="1">
      <alignment horizontal="left" wrapText="1"/>
    </xf>
    <xf numFmtId="164" fontId="23" fillId="7" borderId="10" xfId="0" applyNumberFormat="1" applyFont="1" applyFill="1" applyBorder="1" applyAlignment="1">
      <alignment horizontal="right" wrapText="1"/>
    </xf>
    <xf numFmtId="0" fontId="24" fillId="0" borderId="0" xfId="0" applyFont="1" applyFill="1" applyBorder="1" applyAlignment="1">
      <alignment vertical="center" wrapText="1"/>
    </xf>
    <xf numFmtId="14" fontId="38" fillId="0" borderId="0" xfId="0" applyNumberFormat="1" applyFont="1" applyFill="1" applyBorder="1" applyAlignment="1">
      <alignment horizontal="center" vertical="center" wrapText="1"/>
    </xf>
    <xf numFmtId="177" fontId="38" fillId="0" borderId="0" xfId="0" applyNumberFormat="1" applyFont="1" applyFill="1" applyBorder="1" applyAlignment="1">
      <alignment horizontal="right" vertical="center" wrapText="1"/>
    </xf>
    <xf numFmtId="177" fontId="23" fillId="0" borderId="0" xfId="0" applyNumberFormat="1" applyFont="1" applyFill="1" applyBorder="1" applyAlignment="1">
      <alignment horizontal="right" vertical="center" wrapText="1"/>
    </xf>
    <xf numFmtId="177" fontId="38" fillId="0" borderId="0" xfId="0" applyNumberFormat="1" applyFont="1" applyFill="1" applyBorder="1" applyAlignment="1">
      <alignment vertical="center"/>
    </xf>
    <xf numFmtId="3" fontId="5" fillId="2" borderId="0" xfId="0" applyNumberFormat="1" applyFont="1" applyFill="1" applyBorder="1" applyAlignment="1">
      <alignment horizontal="right" vertical="center" wrapText="1"/>
    </xf>
    <xf numFmtId="0" fontId="118" fillId="7" borderId="0" xfId="0" applyFont="1" applyFill="1"/>
    <xf numFmtId="0" fontId="47" fillId="0" borderId="0" xfId="0" applyFont="1" applyAlignment="1">
      <alignment vertical="center"/>
    </xf>
    <xf numFmtId="3" fontId="118" fillId="0" borderId="0" xfId="0" applyNumberFormat="1" applyFont="1" applyBorder="1"/>
    <xf numFmtId="0" fontId="38" fillId="0" borderId="5" xfId="0" applyFont="1" applyBorder="1" applyAlignment="1">
      <alignment vertical="center"/>
    </xf>
    <xf numFmtId="3" fontId="5" fillId="2" borderId="5" xfId="0" applyNumberFormat="1" applyFont="1" applyFill="1" applyBorder="1" applyAlignment="1">
      <alignment horizontal="right" vertical="center" wrapText="1"/>
    </xf>
    <xf numFmtId="0" fontId="58" fillId="0" borderId="0" xfId="0" applyFont="1" applyAlignment="1">
      <alignment horizontal="left" wrapText="1"/>
    </xf>
    <xf numFmtId="3" fontId="5" fillId="2" borderId="8"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3" fontId="4" fillId="7" borderId="4" xfId="0" applyNumberFormat="1" applyFont="1" applyFill="1" applyBorder="1" applyAlignment="1">
      <alignment horizontal="right" vertical="center" wrapText="1"/>
    </xf>
    <xf numFmtId="3" fontId="4" fillId="7" borderId="5" xfId="0" applyNumberFormat="1" applyFont="1" applyFill="1" applyBorder="1" applyAlignment="1">
      <alignment horizontal="right" vertical="center" wrapText="1"/>
    </xf>
    <xf numFmtId="3" fontId="4" fillId="2" borderId="5" xfId="0" applyNumberFormat="1" applyFont="1" applyFill="1" applyBorder="1" applyAlignment="1">
      <alignment horizontal="right" vertical="center" wrapText="1"/>
    </xf>
    <xf numFmtId="14" fontId="23" fillId="7" borderId="8" xfId="0" quotePrefix="1" applyNumberFormat="1" applyFont="1" applyFill="1" applyBorder="1" applyAlignment="1">
      <alignment horizontal="center" vertical="center" wrapText="1"/>
    </xf>
    <xf numFmtId="14" fontId="23" fillId="3" borderId="5" xfId="0" quotePrefix="1" applyNumberFormat="1" applyFont="1" applyFill="1" applyBorder="1" applyAlignment="1">
      <alignment horizontal="center" vertical="center" wrapText="1"/>
    </xf>
    <xf numFmtId="14" fontId="23" fillId="7" borderId="9" xfId="0" applyNumberFormat="1" applyFont="1" applyFill="1" applyBorder="1" applyAlignment="1">
      <alignment horizontal="center" vertical="center" wrapText="1"/>
    </xf>
    <xf numFmtId="14" fontId="23" fillId="0" borderId="8" xfId="0" applyNumberFormat="1" applyFont="1" applyFill="1" applyBorder="1" applyAlignment="1">
      <alignment horizontal="center" vertical="center" wrapText="1"/>
    </xf>
    <xf numFmtId="0" fontId="38" fillId="2" borderId="8" xfId="0" applyFont="1" applyFill="1" applyBorder="1" applyAlignment="1">
      <alignment horizontal="left" vertical="center" wrapText="1" indent="1"/>
    </xf>
    <xf numFmtId="0" fontId="42" fillId="2" borderId="8" xfId="0" applyFont="1" applyFill="1" applyBorder="1" applyAlignment="1">
      <alignment horizontal="left" vertical="center" wrapText="1" indent="1"/>
    </xf>
    <xf numFmtId="0" fontId="38" fillId="3" borderId="5" xfId="0" applyFont="1" applyFill="1" applyBorder="1" applyAlignment="1">
      <alignment horizontal="left" vertical="center" wrapText="1" indent="1"/>
    </xf>
    <xf numFmtId="0" fontId="38" fillId="2" borderId="5" xfId="0" applyFont="1" applyFill="1" applyBorder="1" applyAlignment="1">
      <alignment horizontal="left" vertical="center" wrapText="1" indent="1"/>
    </xf>
    <xf numFmtId="49" fontId="78" fillId="7" borderId="5" xfId="0" quotePrefix="1" applyNumberFormat="1" applyFont="1" applyFill="1" applyBorder="1" applyAlignment="1">
      <alignment horizontal="right" vertical="center" wrapText="1"/>
    </xf>
    <xf numFmtId="0" fontId="37" fillId="2" borderId="1" xfId="0" applyFont="1" applyFill="1" applyBorder="1" applyAlignment="1">
      <alignment horizontal="left" vertical="center" wrapText="1"/>
    </xf>
    <xf numFmtId="177" fontId="37" fillId="7" borderId="3" xfId="0" applyNumberFormat="1" applyFont="1" applyFill="1" applyBorder="1" applyAlignment="1">
      <alignment horizontal="right" wrapText="1"/>
    </xf>
    <xf numFmtId="177" fontId="37" fillId="3" borderId="3" xfId="0" applyNumberFormat="1" applyFont="1" applyFill="1" applyBorder="1" applyAlignment="1">
      <alignment horizontal="right" wrapText="1"/>
    </xf>
    <xf numFmtId="0" fontId="37" fillId="0" borderId="0" xfId="0" applyFont="1" applyAlignment="1">
      <alignment horizontal="right" wrapText="1"/>
    </xf>
    <xf numFmtId="177" fontId="37" fillId="2" borderId="3" xfId="0" applyNumberFormat="1" applyFont="1" applyFill="1" applyBorder="1" applyAlignment="1">
      <alignment horizontal="right" wrapText="1"/>
    </xf>
    <xf numFmtId="177" fontId="37" fillId="7" borderId="3" xfId="0" applyNumberFormat="1" applyFont="1" applyFill="1" applyBorder="1" applyAlignment="1">
      <alignment horizontal="right" vertical="center" wrapText="1"/>
    </xf>
    <xf numFmtId="177" fontId="37" fillId="2" borderId="3" xfId="0" applyNumberFormat="1" applyFont="1" applyFill="1" applyBorder="1" applyAlignment="1">
      <alignment horizontal="right" vertical="center" wrapText="1"/>
    </xf>
    <xf numFmtId="0" fontId="37" fillId="0" borderId="0" xfId="0" applyFont="1" applyAlignment="1">
      <alignment horizontal="right" vertical="center" wrapText="1"/>
    </xf>
    <xf numFmtId="177" fontId="37" fillId="7" borderId="1" xfId="0" applyNumberFormat="1" applyFont="1" applyFill="1" applyBorder="1" applyAlignment="1">
      <alignment horizontal="right" vertical="center" wrapText="1"/>
    </xf>
    <xf numFmtId="0" fontId="39" fillId="3" borderId="5" xfId="0" quotePrefix="1" applyFont="1" applyFill="1" applyBorder="1" applyAlignment="1">
      <alignment vertical="center" wrapText="1"/>
    </xf>
    <xf numFmtId="0" fontId="42" fillId="2" borderId="5" xfId="0" applyFont="1" applyFill="1" applyBorder="1" applyAlignment="1">
      <alignment horizontal="left" vertical="center" wrapText="1" indent="1"/>
    </xf>
    <xf numFmtId="0" fontId="45" fillId="2" borderId="0" xfId="0" applyFont="1" applyFill="1" applyBorder="1" applyAlignment="1">
      <alignment vertical="center" wrapText="1"/>
    </xf>
    <xf numFmtId="0" fontId="45" fillId="2" borderId="5" xfId="0" applyFont="1" applyFill="1" applyBorder="1" applyAlignment="1">
      <alignment vertical="center" wrapText="1"/>
    </xf>
    <xf numFmtId="177" fontId="37" fillId="7" borderId="1" xfId="0" applyNumberFormat="1" applyFont="1" applyFill="1" applyBorder="1" applyAlignment="1">
      <alignment horizontal="right" wrapText="1"/>
    </xf>
    <xf numFmtId="177" fontId="37" fillId="2" borderId="1" xfId="0" applyNumberFormat="1" applyFont="1" applyFill="1" applyBorder="1" applyAlignment="1">
      <alignment horizontal="right" wrapText="1"/>
    </xf>
    <xf numFmtId="0" fontId="24" fillId="2" borderId="1" xfId="0" applyFont="1" applyFill="1" applyBorder="1" applyAlignment="1">
      <alignment horizontal="right" vertical="center" wrapText="1"/>
    </xf>
    <xf numFmtId="0" fontId="107" fillId="0" borderId="0" xfId="0" applyFont="1" applyAlignment="1">
      <alignment horizontal="left" wrapText="1"/>
    </xf>
    <xf numFmtId="0" fontId="20" fillId="2" borderId="0" xfId="0" applyFont="1" applyFill="1" applyBorder="1" applyAlignment="1">
      <alignment vertical="center" wrapText="1"/>
    </xf>
    <xf numFmtId="0" fontId="20" fillId="2" borderId="3" xfId="0" applyFont="1" applyFill="1" applyBorder="1" applyAlignment="1">
      <alignment vertical="center" wrapText="1"/>
    </xf>
    <xf numFmtId="0" fontId="20" fillId="2" borderId="1" xfId="0" applyFont="1" applyFill="1" applyBorder="1" applyAlignment="1">
      <alignment vertical="center" wrapText="1"/>
    </xf>
    <xf numFmtId="165" fontId="37" fillId="7" borderId="1" xfId="0" applyNumberFormat="1" applyFont="1" applyFill="1" applyBorder="1" applyAlignment="1">
      <alignment horizontal="right" vertical="center" wrapText="1"/>
    </xf>
    <xf numFmtId="165" fontId="37" fillId="3" borderId="1" xfId="0" applyNumberFormat="1" applyFont="1" applyFill="1" applyBorder="1" applyAlignment="1">
      <alignment horizontal="right" vertical="center" wrapText="1"/>
    </xf>
    <xf numFmtId="164" fontId="42" fillId="7" borderId="9" xfId="0" applyNumberFormat="1" applyFont="1" applyFill="1" applyBorder="1" applyAlignment="1">
      <alignment horizontal="right" vertical="center" wrapText="1"/>
    </xf>
    <xf numFmtId="3" fontId="42" fillId="2" borderId="9" xfId="0" applyNumberFormat="1" applyFont="1" applyFill="1" applyBorder="1" applyAlignment="1">
      <alignment horizontal="right" vertical="center" wrapText="1"/>
    </xf>
    <xf numFmtId="164" fontId="42" fillId="7" borderId="8" xfId="0" applyNumberFormat="1" applyFont="1" applyFill="1" applyBorder="1" applyAlignment="1">
      <alignment horizontal="right" vertical="center" wrapText="1"/>
    </xf>
    <xf numFmtId="3" fontId="42" fillId="3" borderId="8" xfId="0" applyNumberFormat="1" applyFont="1" applyFill="1" applyBorder="1" applyAlignment="1">
      <alignment horizontal="right" vertical="center" wrapText="1"/>
    </xf>
    <xf numFmtId="164" fontId="42" fillId="3" borderId="8" xfId="0" applyNumberFormat="1" applyFont="1" applyFill="1" applyBorder="1" applyAlignment="1">
      <alignment horizontal="right" vertical="center" wrapText="1"/>
    </xf>
    <xf numFmtId="164" fontId="42" fillId="7" borderId="10" xfId="0" applyNumberFormat="1" applyFont="1" applyFill="1" applyBorder="1" applyAlignment="1">
      <alignment horizontal="right" vertical="center" wrapText="1"/>
    </xf>
    <xf numFmtId="164" fontId="42" fillId="3" borderId="10" xfId="0" applyNumberFormat="1" applyFont="1" applyFill="1" applyBorder="1" applyAlignment="1">
      <alignment horizontal="right" vertical="center" wrapText="1"/>
    </xf>
    <xf numFmtId="3" fontId="37" fillId="7" borderId="3" xfId="0" applyNumberFormat="1" applyFont="1" applyFill="1" applyBorder="1" applyAlignment="1">
      <alignment horizontal="right" vertical="center" wrapText="1"/>
    </xf>
    <xf numFmtId="3" fontId="37" fillId="3" borderId="3" xfId="0" applyNumberFormat="1" applyFont="1" applyFill="1" applyBorder="1" applyAlignment="1">
      <alignment horizontal="right" vertical="center" wrapText="1"/>
    </xf>
    <xf numFmtId="3" fontId="42" fillId="7" borderId="9" xfId="0" applyNumberFormat="1" applyFont="1" applyFill="1" applyBorder="1" applyAlignment="1">
      <alignment horizontal="right" vertical="center" wrapText="1"/>
    </xf>
    <xf numFmtId="3" fontId="42" fillId="3" borderId="9" xfId="0" applyNumberFormat="1" applyFont="1" applyFill="1" applyBorder="1" applyAlignment="1">
      <alignment horizontal="right" vertical="center" wrapText="1"/>
    </xf>
    <xf numFmtId="3" fontId="42" fillId="7" borderId="8" xfId="0" applyNumberFormat="1" applyFont="1" applyFill="1" applyBorder="1" applyAlignment="1">
      <alignment horizontal="right" vertical="center" wrapText="1"/>
    </xf>
    <xf numFmtId="3" fontId="42" fillId="7" borderId="10" xfId="0" applyNumberFormat="1" applyFont="1" applyFill="1" applyBorder="1" applyAlignment="1">
      <alignment horizontal="right" vertical="center" wrapText="1"/>
    </xf>
    <xf numFmtId="3" fontId="42" fillId="3" borderId="10" xfId="0" applyNumberFormat="1" applyFont="1" applyFill="1" applyBorder="1" applyAlignment="1">
      <alignment horizontal="right" vertical="center" wrapText="1"/>
    </xf>
    <xf numFmtId="164" fontId="42" fillId="0" borderId="0" xfId="0" applyNumberFormat="1" applyFont="1" applyBorder="1" applyAlignment="1">
      <alignment horizontal="right" wrapText="1"/>
    </xf>
    <xf numFmtId="177" fontId="42" fillId="0" borderId="0" xfId="0" applyNumberFormat="1" applyFont="1" applyBorder="1" applyAlignment="1">
      <alignment horizontal="right" wrapText="1"/>
    </xf>
    <xf numFmtId="164" fontId="42" fillId="0" borderId="8" xfId="0" applyNumberFormat="1" applyFont="1" applyBorder="1" applyAlignment="1">
      <alignment horizontal="right" vertical="center" wrapText="1"/>
    </xf>
    <xf numFmtId="177" fontId="42" fillId="0" borderId="8" xfId="0" applyNumberFormat="1" applyFont="1" applyBorder="1" applyAlignment="1">
      <alignment horizontal="right" wrapText="1"/>
    </xf>
    <xf numFmtId="164" fontId="42" fillId="0" borderId="10" xfId="0" applyNumberFormat="1" applyFont="1" applyBorder="1" applyAlignment="1">
      <alignment horizontal="right" vertical="center" wrapText="1"/>
    </xf>
    <xf numFmtId="177" fontId="42" fillId="0" borderId="5" xfId="0" applyNumberFormat="1" applyFont="1" applyBorder="1" applyAlignment="1">
      <alignment horizontal="right" wrapText="1"/>
    </xf>
    <xf numFmtId="49" fontId="37" fillId="0" borderId="0" xfId="0" applyNumberFormat="1" applyFont="1" applyAlignment="1">
      <alignment horizontal="right" vertical="center" wrapText="1"/>
    </xf>
    <xf numFmtId="3" fontId="42" fillId="0" borderId="9" xfId="0" applyNumberFormat="1" applyFont="1" applyFill="1" applyBorder="1" applyAlignment="1">
      <alignment horizontal="right" vertical="center" wrapText="1"/>
    </xf>
    <xf numFmtId="3" fontId="42" fillId="0" borderId="10" xfId="0" applyNumberFormat="1" applyFont="1" applyFill="1" applyBorder="1" applyAlignment="1">
      <alignment horizontal="right" vertical="center" wrapText="1"/>
    </xf>
    <xf numFmtId="0" fontId="42" fillId="7" borderId="0" xfId="0" applyFont="1" applyFill="1" applyBorder="1" applyAlignment="1">
      <alignment horizontal="right" vertical="center" wrapText="1"/>
    </xf>
    <xf numFmtId="0" fontId="42" fillId="0" borderId="0" xfId="0" applyFont="1" applyFill="1" applyBorder="1" applyAlignment="1">
      <alignment horizontal="right" vertical="center" wrapText="1"/>
    </xf>
    <xf numFmtId="0" fontId="42" fillId="3" borderId="0" xfId="0" applyFont="1" applyFill="1" applyBorder="1" applyAlignment="1">
      <alignment horizontal="right" vertical="center" wrapText="1"/>
    </xf>
    <xf numFmtId="164" fontId="124" fillId="3" borderId="0" xfId="0" applyNumberFormat="1" applyFont="1" applyFill="1" applyBorder="1" applyAlignment="1">
      <alignment horizontal="right" vertical="center"/>
    </xf>
    <xf numFmtId="176" fontId="42" fillId="0" borderId="9" xfId="0" applyNumberFormat="1" applyFont="1" applyFill="1" applyBorder="1" applyAlignment="1">
      <alignment horizontal="right" vertical="center" wrapText="1"/>
    </xf>
    <xf numFmtId="164" fontId="43" fillId="7" borderId="3" xfId="0" applyNumberFormat="1" applyFont="1" applyFill="1" applyBorder="1" applyAlignment="1">
      <alignment horizontal="right" vertical="center" wrapText="1"/>
    </xf>
    <xf numFmtId="164" fontId="43" fillId="0" borderId="3" xfId="0" applyNumberFormat="1" applyFont="1" applyFill="1" applyBorder="1" applyAlignment="1">
      <alignment horizontal="right" vertical="center" wrapText="1"/>
    </xf>
    <xf numFmtId="164" fontId="43" fillId="3" borderId="3" xfId="0" applyNumberFormat="1" applyFont="1" applyFill="1" applyBorder="1" applyAlignment="1">
      <alignment horizontal="right" vertical="center" wrapText="1"/>
    </xf>
    <xf numFmtId="0" fontId="9" fillId="7" borderId="0" xfId="0" applyFont="1" applyFill="1" applyBorder="1" applyAlignment="1">
      <alignment vertical="center" wrapText="1"/>
    </xf>
    <xf numFmtId="0" fontId="9" fillId="0" borderId="0" xfId="0" applyFont="1" applyFill="1" applyBorder="1" applyAlignment="1">
      <alignment vertical="center" wrapText="1"/>
    </xf>
    <xf numFmtId="0" fontId="9" fillId="3" borderId="0" xfId="0" applyFont="1" applyFill="1" applyBorder="1" applyAlignment="1">
      <alignment vertical="center" wrapText="1"/>
    </xf>
    <xf numFmtId="164" fontId="67" fillId="3" borderId="9" xfId="0" applyNumberFormat="1" applyFont="1" applyFill="1" applyBorder="1" applyAlignment="1">
      <alignment horizontal="right" vertical="center" wrapText="1"/>
    </xf>
    <xf numFmtId="3" fontId="42" fillId="0" borderId="8" xfId="0" applyNumberFormat="1" applyFont="1" applyFill="1" applyBorder="1" applyAlignment="1">
      <alignment horizontal="right" vertical="center" wrapText="1"/>
    </xf>
    <xf numFmtId="164" fontId="124" fillId="3" borderId="8" xfId="0" applyNumberFormat="1" applyFont="1" applyFill="1" applyBorder="1" applyAlignment="1">
      <alignment horizontal="right" vertical="center"/>
    </xf>
    <xf numFmtId="176" fontId="42" fillId="0" borderId="8" xfId="0" applyNumberFormat="1" applyFont="1" applyFill="1" applyBorder="1" applyAlignment="1">
      <alignment horizontal="right" vertical="center" wrapText="1"/>
    </xf>
    <xf numFmtId="0" fontId="42" fillId="7" borderId="0" xfId="0" applyFont="1" applyFill="1" applyAlignment="1">
      <alignment horizontal="right" vertical="center" wrapText="1"/>
    </xf>
    <xf numFmtId="0" fontId="42" fillId="0" borderId="0" xfId="0" applyFont="1" applyFill="1" applyAlignment="1">
      <alignment horizontal="right" vertical="center" wrapText="1"/>
    </xf>
    <xf numFmtId="0" fontId="42" fillId="3" borderId="10" xfId="0" applyFont="1" applyFill="1" applyBorder="1" applyAlignment="1">
      <alignment horizontal="right" vertical="center" wrapText="1"/>
    </xf>
    <xf numFmtId="3" fontId="37" fillId="0" borderId="3" xfId="0" applyNumberFormat="1" applyFont="1" applyFill="1" applyBorder="1" applyAlignment="1">
      <alignment horizontal="right" vertical="center" wrapText="1"/>
    </xf>
    <xf numFmtId="177" fontId="42" fillId="7" borderId="0" xfId="0" applyNumberFormat="1" applyFont="1" applyFill="1" applyBorder="1" applyAlignment="1">
      <alignment horizontal="right" vertical="center" wrapText="1"/>
    </xf>
    <xf numFmtId="177" fontId="42" fillId="2" borderId="0" xfId="0" applyNumberFormat="1" applyFont="1" applyFill="1" applyBorder="1" applyAlignment="1">
      <alignment horizontal="right" vertical="center" wrapText="1"/>
    </xf>
    <xf numFmtId="177" fontId="123" fillId="2" borderId="0" xfId="0" applyNumberFormat="1" applyFont="1" applyFill="1" applyAlignment="1">
      <alignment vertical="center"/>
    </xf>
    <xf numFmtId="177" fontId="42" fillId="7" borderId="1" xfId="0" applyNumberFormat="1" applyFont="1" applyFill="1" applyBorder="1" applyAlignment="1">
      <alignment horizontal="right" vertical="center" wrapText="1"/>
    </xf>
    <xf numFmtId="177" fontId="42" fillId="2" borderId="1" xfId="0" applyNumberFormat="1" applyFont="1" applyFill="1" applyBorder="1" applyAlignment="1">
      <alignment horizontal="right" vertical="center" wrapText="1"/>
    </xf>
    <xf numFmtId="177" fontId="42" fillId="7" borderId="3" xfId="0" applyNumberFormat="1" applyFont="1" applyFill="1" applyBorder="1" applyAlignment="1">
      <alignment horizontal="right" vertical="center" wrapText="1"/>
    </xf>
    <xf numFmtId="177" fontId="42" fillId="2" borderId="3" xfId="0" applyNumberFormat="1" applyFont="1" applyFill="1" applyBorder="1" applyAlignment="1">
      <alignment horizontal="right" vertical="center" wrapText="1"/>
    </xf>
    <xf numFmtId="177" fontId="42" fillId="7" borderId="1" xfId="0" applyNumberFormat="1" applyFont="1" applyFill="1" applyBorder="1" applyAlignment="1">
      <alignment horizontal="right" wrapText="1"/>
    </xf>
    <xf numFmtId="177" fontId="42" fillId="2" borderId="1" xfId="0" applyNumberFormat="1" applyFont="1" applyFill="1" applyBorder="1" applyAlignment="1">
      <alignment horizontal="right" wrapText="1"/>
    </xf>
    <xf numFmtId="177" fontId="37" fillId="3" borderId="1" xfId="0" applyNumberFormat="1" applyFont="1" applyFill="1" applyBorder="1" applyAlignment="1">
      <alignment horizontal="right" vertical="center" wrapText="1"/>
    </xf>
    <xf numFmtId="177" fontId="136" fillId="2" borderId="0" xfId="0" applyNumberFormat="1" applyFont="1" applyFill="1" applyAlignment="1">
      <alignment vertical="center"/>
    </xf>
    <xf numFmtId="177" fontId="42" fillId="7" borderId="0" xfId="0" applyNumberFormat="1" applyFont="1" applyFill="1" applyAlignment="1">
      <alignment horizontal="right" vertical="center" wrapText="1"/>
    </xf>
    <xf numFmtId="177" fontId="42" fillId="2" borderId="0" xfId="0" applyNumberFormat="1" applyFont="1" applyFill="1" applyAlignment="1">
      <alignment horizontal="right" vertical="center" wrapText="1"/>
    </xf>
    <xf numFmtId="177" fontId="42" fillId="7" borderId="7" xfId="0" applyNumberFormat="1" applyFont="1" applyFill="1" applyBorder="1" applyAlignment="1">
      <alignment horizontal="right" vertical="center" wrapText="1"/>
    </xf>
    <xf numFmtId="177" fontId="42" fillId="2" borderId="7" xfId="0" applyNumberFormat="1" applyFont="1" applyFill="1" applyBorder="1" applyAlignment="1">
      <alignment horizontal="right" vertical="center" wrapText="1"/>
    </xf>
    <xf numFmtId="177" fontId="37" fillId="3" borderId="3" xfId="0" applyNumberFormat="1" applyFont="1" applyFill="1" applyBorder="1" applyAlignment="1">
      <alignment horizontal="right" vertical="center" wrapText="1"/>
    </xf>
    <xf numFmtId="177" fontId="44" fillId="0" borderId="0" xfId="0" applyNumberFormat="1" applyFont="1" applyAlignment="1">
      <alignment vertical="center"/>
    </xf>
    <xf numFmtId="177" fontId="37" fillId="7" borderId="7" xfId="0" applyNumberFormat="1" applyFont="1" applyFill="1" applyBorder="1" applyAlignment="1">
      <alignment horizontal="right" vertical="center" wrapText="1"/>
    </xf>
    <xf numFmtId="177" fontId="37" fillId="3" borderId="7" xfId="0" applyNumberFormat="1" applyFont="1" applyFill="1" applyBorder="1" applyAlignment="1">
      <alignment horizontal="right" vertical="center" wrapText="1"/>
    </xf>
    <xf numFmtId="164" fontId="67" fillId="7" borderId="9" xfId="0" applyNumberFormat="1" applyFont="1" applyFill="1" applyBorder="1" applyAlignment="1">
      <alignment horizontal="right" wrapText="1"/>
    </xf>
    <xf numFmtId="164" fontId="67" fillId="3" borderId="9" xfId="0" applyNumberFormat="1" applyFont="1" applyFill="1" applyBorder="1" applyAlignment="1">
      <alignment horizontal="right" wrapText="1"/>
    </xf>
    <xf numFmtId="164" fontId="67" fillId="3" borderId="0" xfId="0" applyNumberFormat="1" applyFont="1" applyFill="1" applyBorder="1" applyAlignment="1">
      <alignment horizontal="right" vertical="center" wrapText="1"/>
    </xf>
    <xf numFmtId="164" fontId="42" fillId="7" borderId="0" xfId="0" applyNumberFormat="1" applyFont="1" applyFill="1" applyBorder="1" applyAlignment="1">
      <alignment horizontal="right" vertical="center" wrapText="1"/>
    </xf>
    <xf numFmtId="164" fontId="42" fillId="3" borderId="0" xfId="0" applyNumberFormat="1" applyFont="1" applyFill="1" applyBorder="1" applyAlignment="1">
      <alignment horizontal="right" vertical="center" wrapText="1"/>
    </xf>
    <xf numFmtId="164" fontId="43" fillId="3" borderId="0" xfId="0" applyNumberFormat="1" applyFont="1" applyFill="1" applyBorder="1" applyAlignment="1">
      <alignment horizontal="right" vertical="center" wrapText="1"/>
    </xf>
    <xf numFmtId="0" fontId="67" fillId="7" borderId="0" xfId="0" applyFont="1" applyFill="1" applyAlignment="1">
      <alignment vertical="center" wrapText="1"/>
    </xf>
    <xf numFmtId="0" fontId="67" fillId="0" borderId="0" xfId="0" applyFont="1" applyAlignment="1">
      <alignment vertical="center" wrapText="1"/>
    </xf>
    <xf numFmtId="0" fontId="67" fillId="7" borderId="0" xfId="0" applyFont="1" applyFill="1" applyAlignment="1">
      <alignment vertical="center"/>
    </xf>
    <xf numFmtId="0" fontId="67" fillId="7" borderId="0" xfId="0" applyFont="1" applyFill="1" applyBorder="1" applyAlignment="1">
      <alignment horizontal="right" vertical="center" wrapText="1"/>
    </xf>
    <xf numFmtId="0" fontId="67" fillId="3" borderId="0" xfId="0" applyFont="1" applyFill="1" applyBorder="1" applyAlignment="1">
      <alignment horizontal="right" vertical="center" wrapText="1"/>
    </xf>
    <xf numFmtId="164" fontId="42" fillId="7" borderId="0" xfId="0" applyNumberFormat="1" applyFont="1" applyFill="1" applyBorder="1" applyAlignment="1">
      <alignment horizontal="right" wrapText="1"/>
    </xf>
    <xf numFmtId="164" fontId="42" fillId="3" borderId="0" xfId="0" applyNumberFormat="1" applyFont="1" applyFill="1" applyBorder="1" applyAlignment="1">
      <alignment horizontal="right" wrapText="1"/>
    </xf>
    <xf numFmtId="177" fontId="42" fillId="7" borderId="8" xfId="0" applyNumberFormat="1" applyFont="1" applyFill="1" applyBorder="1" applyAlignment="1">
      <alignment horizontal="right" vertical="center" wrapText="1"/>
    </xf>
    <xf numFmtId="177" fontId="42" fillId="3" borderId="8" xfId="0" applyNumberFormat="1" applyFont="1" applyFill="1" applyBorder="1" applyAlignment="1">
      <alignment horizontal="right" vertical="center" wrapText="1"/>
    </xf>
    <xf numFmtId="0" fontId="42" fillId="7" borderId="8" xfId="0" applyFont="1" applyFill="1" applyBorder="1" applyAlignment="1">
      <alignment horizontal="right" vertical="center" wrapText="1"/>
    </xf>
    <xf numFmtId="0" fontId="42" fillId="3" borderId="8" xfId="0" applyFont="1" applyFill="1" applyBorder="1" applyAlignment="1">
      <alignment horizontal="right" vertical="center" wrapText="1"/>
    </xf>
    <xf numFmtId="177" fontId="42" fillId="7" borderId="5" xfId="0" applyNumberFormat="1" applyFont="1" applyFill="1" applyBorder="1" applyAlignment="1">
      <alignment horizontal="right" vertical="center" wrapText="1"/>
    </xf>
    <xf numFmtId="177" fontId="42" fillId="3" borderId="5" xfId="0" applyNumberFormat="1" applyFont="1" applyFill="1" applyBorder="1" applyAlignment="1">
      <alignment horizontal="right" vertical="center" wrapText="1"/>
    </xf>
    <xf numFmtId="177" fontId="42" fillId="3" borderId="3" xfId="0" applyNumberFormat="1" applyFont="1" applyFill="1" applyBorder="1" applyAlignment="1">
      <alignment horizontal="right" vertical="center" wrapText="1"/>
    </xf>
    <xf numFmtId="177" fontId="42" fillId="0" borderId="0" xfId="0" applyNumberFormat="1" applyFont="1" applyAlignment="1">
      <alignment horizontal="right" vertical="center" wrapText="1"/>
    </xf>
    <xf numFmtId="169" fontId="42" fillId="0" borderId="0" xfId="0" applyNumberFormat="1" applyFont="1" applyAlignment="1">
      <alignment vertical="center" wrapText="1"/>
    </xf>
    <xf numFmtId="0" fontId="42" fillId="0" borderId="8" xfId="0" applyFont="1" applyBorder="1" applyAlignment="1">
      <alignment horizontal="right" vertical="center" wrapText="1"/>
    </xf>
    <xf numFmtId="0" fontId="42" fillId="0" borderId="0" xfId="0" applyFont="1" applyAlignment="1">
      <alignment horizontal="right" vertical="center" wrapText="1"/>
    </xf>
    <xf numFmtId="177" fontId="42" fillId="2" borderId="8" xfId="0" applyNumberFormat="1" applyFont="1" applyFill="1" applyBorder="1" applyAlignment="1">
      <alignment horizontal="right" vertical="center" wrapText="1"/>
    </xf>
    <xf numFmtId="177" fontId="42" fillId="2" borderId="5" xfId="0" applyNumberFormat="1" applyFont="1" applyFill="1" applyBorder="1" applyAlignment="1">
      <alignment horizontal="right" vertical="center" wrapText="1"/>
    </xf>
    <xf numFmtId="177" fontId="42" fillId="7" borderId="4" xfId="0" applyNumberFormat="1" applyFont="1" applyFill="1" applyBorder="1" applyAlignment="1">
      <alignment horizontal="right" vertical="center" wrapText="1"/>
    </xf>
    <xf numFmtId="177" fontId="42" fillId="2" borderId="4" xfId="0" applyNumberFormat="1" applyFont="1" applyFill="1" applyBorder="1" applyAlignment="1">
      <alignment horizontal="right" vertical="center" wrapText="1"/>
    </xf>
    <xf numFmtId="177" fontId="42" fillId="0" borderId="0" xfId="0" applyNumberFormat="1" applyFont="1" applyBorder="1" applyAlignment="1">
      <alignment horizontal="right" vertical="center" wrapText="1"/>
    </xf>
    <xf numFmtId="177" fontId="42" fillId="7" borderId="9" xfId="0" applyNumberFormat="1" applyFont="1" applyFill="1" applyBorder="1" applyAlignment="1">
      <alignment horizontal="right" vertical="center" wrapText="1"/>
    </xf>
    <xf numFmtId="177" fontId="42" fillId="2" borderId="9" xfId="0" applyNumberFormat="1" applyFont="1" applyFill="1" applyBorder="1" applyAlignment="1">
      <alignment horizontal="right" vertical="center" wrapText="1"/>
    </xf>
    <xf numFmtId="177" fontId="42" fillId="0" borderId="5" xfId="0" applyNumberFormat="1" applyFont="1" applyBorder="1" applyAlignment="1">
      <alignment horizontal="right" vertical="center" wrapText="1"/>
    </xf>
    <xf numFmtId="177" fontId="37" fillId="0" borderId="3" xfId="0" applyNumberFormat="1" applyFont="1" applyBorder="1" applyAlignment="1">
      <alignment horizontal="right" vertical="center" wrapText="1"/>
    </xf>
    <xf numFmtId="0" fontId="37" fillId="7" borderId="4" xfId="0" applyFont="1" applyFill="1" applyBorder="1" applyAlignment="1">
      <alignment horizontal="center" vertical="center" wrapText="1"/>
    </xf>
    <xf numFmtId="0" fontId="38" fillId="2" borderId="9" xfId="0" applyFont="1" applyFill="1" applyBorder="1" applyAlignment="1">
      <alignment horizontal="left" vertical="center" wrapText="1" indent="1"/>
    </xf>
    <xf numFmtId="177" fontId="42" fillId="3" borderId="9" xfId="0" applyNumberFormat="1" applyFont="1" applyFill="1" applyBorder="1" applyAlignment="1">
      <alignment horizontal="right" vertical="center" wrapText="1"/>
    </xf>
    <xf numFmtId="0" fontId="27" fillId="3" borderId="0" xfId="0" applyFont="1" applyFill="1" applyBorder="1" applyAlignment="1">
      <alignment vertical="center" wrapText="1"/>
    </xf>
    <xf numFmtId="0" fontId="27" fillId="2" borderId="0" xfId="0" applyFont="1" applyFill="1" applyBorder="1" applyAlignment="1">
      <alignment vertical="center" wrapText="1"/>
    </xf>
    <xf numFmtId="0" fontId="37" fillId="7"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9" fillId="3" borderId="9" xfId="0" applyFont="1" applyFill="1" applyBorder="1" applyAlignment="1">
      <alignment vertical="top" wrapText="1"/>
    </xf>
    <xf numFmtId="0" fontId="137" fillId="2" borderId="0" xfId="0" applyFont="1" applyFill="1" applyBorder="1" applyAlignment="1">
      <alignment vertical="center" wrapText="1"/>
    </xf>
    <xf numFmtId="0" fontId="124" fillId="7" borderId="0" xfId="0" applyFont="1" applyFill="1" applyAlignment="1">
      <alignment horizontal="right" vertical="center" wrapText="1"/>
    </xf>
    <xf numFmtId="0" fontId="124" fillId="3" borderId="0" xfId="0" applyFont="1" applyFill="1" applyAlignment="1">
      <alignment horizontal="right" vertical="center" wrapText="1"/>
    </xf>
    <xf numFmtId="164" fontId="124" fillId="7" borderId="10" xfId="0" applyNumberFormat="1" applyFont="1" applyFill="1" applyBorder="1" applyAlignment="1">
      <alignment horizontal="right"/>
    </xf>
    <xf numFmtId="164" fontId="124" fillId="3" borderId="10" xfId="0" applyNumberFormat="1" applyFont="1" applyFill="1" applyBorder="1" applyAlignment="1">
      <alignment horizontal="right"/>
    </xf>
    <xf numFmtId="165" fontId="9" fillId="7" borderId="3" xfId="0" applyNumberFormat="1" applyFont="1" applyFill="1" applyBorder="1" applyAlignment="1">
      <alignment horizontal="right" vertical="center" wrapText="1"/>
    </xf>
    <xf numFmtId="165" fontId="9" fillId="3" borderId="3" xfId="0" applyNumberFormat="1" applyFont="1" applyFill="1" applyBorder="1" applyAlignment="1">
      <alignment horizontal="right" vertical="center" wrapText="1"/>
    </xf>
    <xf numFmtId="3" fontId="42" fillId="0" borderId="0" xfId="0" applyNumberFormat="1" applyFont="1" applyFill="1" applyBorder="1" applyAlignment="1">
      <alignment horizontal="right" wrapText="1"/>
    </xf>
    <xf numFmtId="177" fontId="42" fillId="0" borderId="9" xfId="0" applyNumberFormat="1" applyFont="1" applyBorder="1" applyAlignment="1">
      <alignment horizontal="right" wrapText="1"/>
    </xf>
    <xf numFmtId="177" fontId="42" fillId="0" borderId="8" xfId="0" applyNumberFormat="1" applyFont="1" applyBorder="1" applyAlignment="1">
      <alignment horizontal="right" vertical="center" wrapText="1"/>
    </xf>
    <xf numFmtId="3" fontId="42" fillId="0" borderId="0" xfId="0" applyNumberFormat="1" applyFont="1" applyFill="1" applyBorder="1" applyAlignment="1">
      <alignment horizontal="right" vertical="center" wrapText="1"/>
    </xf>
    <xf numFmtId="49" fontId="42" fillId="0" borderId="0" xfId="0" applyNumberFormat="1" applyFont="1" applyBorder="1" applyAlignment="1">
      <alignment horizontal="right" wrapText="1"/>
    </xf>
    <xf numFmtId="49" fontId="42" fillId="0" borderId="8" xfId="0" applyNumberFormat="1" applyFont="1" applyBorder="1" applyAlignment="1">
      <alignment horizontal="right" vertical="center" wrapText="1"/>
    </xf>
    <xf numFmtId="49" fontId="42" fillId="0" borderId="1" xfId="0" applyNumberFormat="1" applyFont="1" applyBorder="1" applyAlignment="1">
      <alignment horizontal="right" vertical="center" wrapText="1"/>
    </xf>
    <xf numFmtId="0" fontId="37" fillId="7" borderId="1" xfId="0" applyFont="1" applyFill="1" applyBorder="1" applyAlignment="1">
      <alignment vertical="center" wrapText="1"/>
    </xf>
    <xf numFmtId="49" fontId="42" fillId="2" borderId="0" xfId="0" applyNumberFormat="1" applyFont="1" applyFill="1" applyBorder="1" applyAlignment="1">
      <alignment horizontal="right" wrapText="1"/>
    </xf>
    <xf numFmtId="49" fontId="42" fillId="2" borderId="1" xfId="0" applyNumberFormat="1" applyFont="1" applyFill="1" applyBorder="1" applyAlignment="1">
      <alignment horizontal="right" vertical="center" wrapText="1"/>
    </xf>
    <xf numFmtId="49" fontId="42" fillId="0" borderId="10" xfId="0" applyNumberFormat="1" applyFont="1" applyBorder="1" applyAlignment="1">
      <alignment horizontal="right" vertical="center" wrapText="1"/>
    </xf>
    <xf numFmtId="49" fontId="42" fillId="0" borderId="5" xfId="0" applyNumberFormat="1" applyFont="1" applyBorder="1" applyAlignment="1">
      <alignment horizontal="right" vertical="center" wrapText="1"/>
    </xf>
    <xf numFmtId="3" fontId="37" fillId="3" borderId="0" xfId="0" applyNumberFormat="1" applyFont="1" applyFill="1" applyBorder="1" applyAlignment="1">
      <alignment horizontal="right" vertical="center" wrapText="1"/>
    </xf>
    <xf numFmtId="49" fontId="10" fillId="0" borderId="5" xfId="0" applyNumberFormat="1" applyFont="1" applyFill="1" applyBorder="1" applyAlignment="1">
      <alignment horizontal="right" vertical="center" wrapText="1"/>
    </xf>
    <xf numFmtId="0" fontId="17" fillId="3" borderId="6" xfId="0" applyFont="1" applyFill="1" applyBorder="1" applyAlignment="1" applyProtection="1">
      <alignment horizontal="center" vertical="center" wrapText="1"/>
    </xf>
    <xf numFmtId="0" fontId="43" fillId="3" borderId="6"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78" fillId="3" borderId="6" xfId="0" applyFont="1" applyFill="1" applyBorder="1" applyAlignment="1">
      <alignment horizontal="center" vertical="center" wrapText="1"/>
    </xf>
    <xf numFmtId="0" fontId="78"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37" fillId="2" borderId="4" xfId="0" applyFont="1" applyFill="1" applyBorder="1" applyAlignment="1">
      <alignment vertical="center" wrapText="1"/>
    </xf>
    <xf numFmtId="0" fontId="37" fillId="2" borderId="1" xfId="0" applyFont="1" applyFill="1" applyBorder="1" applyAlignment="1">
      <alignment vertical="center" wrapText="1"/>
    </xf>
    <xf numFmtId="0" fontId="37" fillId="2" borderId="3" xfId="0" applyFont="1" applyFill="1" applyBorder="1" applyAlignment="1">
      <alignment horizontal="center" vertical="center" wrapText="1"/>
    </xf>
    <xf numFmtId="0" fontId="37" fillId="2" borderId="3" xfId="0" applyFont="1" applyFill="1" applyBorder="1" applyAlignment="1">
      <alignment horizontal="center" vertical="center"/>
    </xf>
    <xf numFmtId="14" fontId="23" fillId="0" borderId="6" xfId="0" applyNumberFormat="1" applyFont="1" applyBorder="1" applyAlignment="1">
      <alignment horizontal="center" vertical="center" wrapText="1"/>
    </xf>
    <xf numFmtId="14" fontId="23" fillId="0" borderId="5" xfId="0" applyNumberFormat="1" applyFont="1" applyBorder="1" applyAlignment="1">
      <alignment horizontal="center" vertical="center" wrapText="1"/>
    </xf>
    <xf numFmtId="14" fontId="23" fillId="7" borderId="4" xfId="0" quotePrefix="1" applyNumberFormat="1" applyFont="1" applyFill="1" applyBorder="1" applyAlignment="1">
      <alignment horizontal="center" vertical="center" wrapText="1"/>
    </xf>
    <xf numFmtId="14" fontId="23" fillId="7" borderId="1" xfId="0" applyNumberFormat="1" applyFont="1" applyFill="1" applyBorder="1" applyAlignment="1">
      <alignment horizontal="center" vertical="center" wrapText="1"/>
    </xf>
    <xf numFmtId="49" fontId="20" fillId="3" borderId="3" xfId="0" applyNumberFormat="1" applyFont="1" applyFill="1" applyBorder="1" applyAlignment="1">
      <alignment horizontal="center" vertical="center" wrapText="1"/>
    </xf>
    <xf numFmtId="0" fontId="42" fillId="2" borderId="4" xfId="0" applyFont="1" applyFill="1" applyBorder="1" applyAlignment="1">
      <alignment horizontal="justify" vertical="center"/>
    </xf>
    <xf numFmtId="0" fontId="42" fillId="2" borderId="1" xfId="0" applyFont="1" applyFill="1" applyBorder="1" applyAlignment="1">
      <alignment horizontal="justify" vertical="center"/>
    </xf>
    <xf numFmtId="0" fontId="23" fillId="2" borderId="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7" fillId="3" borderId="4" xfId="0" applyFont="1" applyFill="1" applyBorder="1" applyAlignment="1">
      <alignment horizontal="center" vertical="center"/>
    </xf>
    <xf numFmtId="0" fontId="39" fillId="0" borderId="0" xfId="0" applyFont="1" applyBorder="1" applyAlignment="1">
      <alignment vertical="center"/>
    </xf>
    <xf numFmtId="0" fontId="39" fillId="0" borderId="0" xfId="0" applyFont="1" applyAlignment="1">
      <alignment vertical="center"/>
    </xf>
    <xf numFmtId="0" fontId="75" fillId="3" borderId="4"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xf>
    <xf numFmtId="0" fontId="37" fillId="2" borderId="4" xfId="0" applyFont="1" applyFill="1" applyBorder="1" applyAlignment="1">
      <alignment horizontal="center" vertical="center" wrapText="1"/>
    </xf>
    <xf numFmtId="0" fontId="37" fillId="2" borderId="1" xfId="0" applyFont="1" applyFill="1" applyBorder="1" applyAlignment="1">
      <alignment horizontal="center" vertical="center" wrapText="1"/>
    </xf>
    <xf numFmtId="3" fontId="23" fillId="3" borderId="0" xfId="0" applyNumberFormat="1" applyFont="1" applyFill="1" applyBorder="1" applyAlignment="1">
      <alignment horizontal="right" vertical="center" wrapText="1"/>
    </xf>
    <xf numFmtId="3" fontId="23" fillId="3" borderId="1" xfId="0" applyNumberFormat="1" applyFont="1" applyFill="1" applyBorder="1" applyAlignment="1">
      <alignment horizontal="right" vertical="center" wrapText="1"/>
    </xf>
    <xf numFmtId="3" fontId="78" fillId="3" borderId="0" xfId="0" applyNumberFormat="1" applyFont="1" applyFill="1" applyBorder="1" applyAlignment="1">
      <alignment vertical="center" wrapText="1"/>
    </xf>
    <xf numFmtId="3" fontId="23" fillId="3" borderId="2" xfId="0"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0" fontId="24" fillId="2" borderId="3" xfId="0" applyFont="1" applyFill="1" applyBorder="1" applyAlignment="1">
      <alignment horizontal="center" vertical="center" wrapText="1"/>
    </xf>
    <xf numFmtId="3" fontId="23" fillId="3" borderId="7" xfId="0" applyNumberFormat="1" applyFont="1" applyFill="1" applyBorder="1" applyAlignment="1">
      <alignment horizontal="right" vertical="center" wrapText="1"/>
    </xf>
    <xf numFmtId="3" fontId="23" fillId="0" borderId="7" xfId="0" applyNumberFormat="1" applyFont="1" applyFill="1" applyBorder="1" applyAlignment="1">
      <alignment horizontal="right" vertical="center" wrapText="1"/>
    </xf>
    <xf numFmtId="3" fontId="23" fillId="0" borderId="2" xfId="0" applyNumberFormat="1" applyFont="1" applyFill="1" applyBorder="1" applyAlignment="1">
      <alignment horizontal="right" vertical="center" wrapText="1"/>
    </xf>
    <xf numFmtId="3" fontId="19" fillId="0" borderId="3" xfId="0" applyNumberFormat="1" applyFont="1" applyFill="1" applyBorder="1" applyAlignment="1">
      <alignment horizontal="center" vertical="center"/>
    </xf>
    <xf numFmtId="3" fontId="19" fillId="0" borderId="3" xfId="0" applyNumberFormat="1" applyFont="1" applyBorder="1" applyAlignment="1">
      <alignment horizontal="center" vertical="center"/>
    </xf>
    <xf numFmtId="3" fontId="5" fillId="0" borderId="0" xfId="0" applyNumberFormat="1" applyFont="1" applyAlignment="1">
      <alignment horizontal="left"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3" fontId="9" fillId="0" borderId="3" xfId="0" applyNumberFormat="1" applyFont="1" applyBorder="1" applyAlignment="1">
      <alignment horizontal="center" vertical="center"/>
    </xf>
    <xf numFmtId="3" fontId="20" fillId="3" borderId="3" xfId="0" applyNumberFormat="1" applyFont="1" applyFill="1" applyBorder="1" applyAlignment="1">
      <alignment horizontal="center" vertical="center" wrapText="1"/>
    </xf>
    <xf numFmtId="3" fontId="20" fillId="3" borderId="3" xfId="0" applyNumberFormat="1" applyFont="1" applyFill="1" applyBorder="1" applyAlignment="1">
      <alignment horizontal="center" vertical="center"/>
    </xf>
    <xf numFmtId="0" fontId="75" fillId="2" borderId="0" xfId="0" applyFont="1" applyFill="1" applyAlignment="1">
      <alignment vertical="center" wrapText="1"/>
    </xf>
    <xf numFmtId="3" fontId="43" fillId="3" borderId="3" xfId="0" applyNumberFormat="1" applyFont="1" applyFill="1" applyBorder="1" applyAlignment="1">
      <alignment horizontal="center" vertical="center" wrapText="1"/>
    </xf>
    <xf numFmtId="3" fontId="75" fillId="3" borderId="3" xfId="0" applyNumberFormat="1" applyFont="1" applyFill="1" applyBorder="1" applyAlignment="1">
      <alignment horizontal="center" vertical="center" wrapText="1"/>
    </xf>
    <xf numFmtId="3" fontId="78" fillId="0" borderId="3" xfId="0" applyNumberFormat="1" applyFont="1" applyBorder="1" applyAlignment="1">
      <alignment horizontal="center" vertical="center"/>
    </xf>
    <xf numFmtId="3" fontId="37" fillId="3" borderId="3"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0" fillId="0" borderId="4" xfId="0" applyFont="1" applyBorder="1" applyAlignment="1">
      <alignment vertical="center" wrapText="1"/>
    </xf>
    <xf numFmtId="0" fontId="20" fillId="0" borderId="1" xfId="0" applyFont="1" applyBorder="1" applyAlignment="1">
      <alignment vertical="center" wrapText="1"/>
    </xf>
    <xf numFmtId="0" fontId="23" fillId="0" borderId="4" xfId="0" applyFont="1" applyBorder="1" applyAlignment="1">
      <alignment horizontal="right" vertical="center" wrapText="1"/>
    </xf>
    <xf numFmtId="0" fontId="23" fillId="0" borderId="1" xfId="0" applyFont="1" applyBorder="1" applyAlignment="1">
      <alignment horizontal="right" vertical="center" wrapText="1"/>
    </xf>
    <xf numFmtId="49" fontId="43" fillId="7" borderId="3" xfId="0" applyNumberFormat="1" applyFont="1" applyFill="1" applyBorder="1" applyAlignment="1">
      <alignment horizontal="center" vertical="center" wrapText="1"/>
    </xf>
    <xf numFmtId="49" fontId="43" fillId="3" borderId="3" xfId="0" applyNumberFormat="1" applyFont="1" applyFill="1" applyBorder="1" applyAlignment="1">
      <alignment horizontal="center" vertical="center" wrapText="1"/>
    </xf>
    <xf numFmtId="0" fontId="23" fillId="0" borderId="15" xfId="0" applyFont="1" applyBorder="1" applyAlignment="1">
      <alignment vertical="center"/>
    </xf>
    <xf numFmtId="0" fontId="23" fillId="0" borderId="16" xfId="0" applyFont="1" applyBorder="1" applyAlignment="1">
      <alignment vertical="center"/>
    </xf>
    <xf numFmtId="0" fontId="37" fillId="0" borderId="17" xfId="0" applyFont="1" applyBorder="1" applyAlignment="1">
      <alignment horizontal="center" vertical="center" wrapText="1"/>
    </xf>
    <xf numFmtId="0" fontId="37" fillId="2" borderId="17" xfId="0" applyFont="1" applyFill="1" applyBorder="1" applyAlignment="1">
      <alignment horizontal="center"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3"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38" fillId="0" borderId="4" xfId="0" applyFont="1" applyBorder="1" applyAlignment="1">
      <alignment horizontal="left" vertical="center" wrapText="1"/>
    </xf>
    <xf numFmtId="3" fontId="5" fillId="0" borderId="4"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0" fontId="39" fillId="0" borderId="0" xfId="0" applyFont="1" applyBorder="1" applyAlignment="1">
      <alignment vertical="center" wrapText="1"/>
    </xf>
    <xf numFmtId="10" fontId="39" fillId="7" borderId="0" xfId="0" applyNumberFormat="1" applyFont="1" applyFill="1" applyBorder="1" applyAlignment="1">
      <alignment horizontal="right" vertical="center" wrapText="1"/>
    </xf>
    <xf numFmtId="3" fontId="39" fillId="7" borderId="0" xfId="0" applyNumberFormat="1" applyFont="1" applyFill="1" applyBorder="1" applyAlignment="1">
      <alignment horizontal="right" vertical="center" wrapText="1"/>
    </xf>
    <xf numFmtId="3" fontId="39" fillId="7" borderId="1" xfId="0" applyNumberFormat="1" applyFont="1" applyFill="1" applyBorder="1" applyAlignment="1">
      <alignment horizontal="right" vertical="center" wrapText="1"/>
    </xf>
    <xf numFmtId="10" fontId="39" fillId="0" borderId="0" xfId="0" applyNumberFormat="1" applyFont="1" applyBorder="1" applyAlignment="1">
      <alignment horizontal="right" vertical="center" wrapText="1"/>
    </xf>
    <xf numFmtId="3" fontId="39" fillId="0" borderId="0" xfId="0" applyNumberFormat="1" applyFont="1" applyBorder="1" applyAlignment="1">
      <alignment horizontal="right" vertical="center" wrapText="1"/>
    </xf>
    <xf numFmtId="3" fontId="39" fillId="0" borderId="1" xfId="0" applyNumberFormat="1" applyFont="1" applyBorder="1" applyAlignment="1">
      <alignment horizontal="right" vertical="center" wrapText="1"/>
    </xf>
    <xf numFmtId="0" fontId="39" fillId="0" borderId="4" xfId="0" applyFont="1" applyBorder="1" applyAlignment="1">
      <alignment vertical="center" wrapText="1"/>
    </xf>
    <xf numFmtId="0" fontId="39" fillId="7" borderId="4" xfId="0" applyFont="1" applyFill="1" applyBorder="1" applyAlignment="1">
      <alignment horizontal="right" vertical="center" wrapText="1"/>
    </xf>
    <xf numFmtId="0" fontId="39" fillId="7" borderId="0" xfId="0" applyFont="1" applyFill="1" applyBorder="1" applyAlignment="1">
      <alignment horizontal="right" vertical="center" wrapText="1"/>
    </xf>
    <xf numFmtId="3" fontId="5" fillId="7" borderId="4" xfId="0" applyNumberFormat="1" applyFont="1" applyFill="1" applyBorder="1" applyAlignment="1">
      <alignment horizontal="right" vertical="center" wrapText="1"/>
    </xf>
    <xf numFmtId="3" fontId="5" fillId="7" borderId="0" xfId="0" applyNumberFormat="1" applyFont="1" applyFill="1" applyBorder="1" applyAlignment="1">
      <alignment horizontal="right" vertical="center" wrapText="1"/>
    </xf>
    <xf numFmtId="0" fontId="5" fillId="0" borderId="4" xfId="0" applyFont="1" applyBorder="1" applyAlignment="1">
      <alignment horizontal="right" vertical="center" wrapText="1"/>
    </xf>
    <xf numFmtId="0" fontId="5" fillId="0" borderId="0" xfId="0" applyFont="1" applyBorder="1" applyAlignment="1">
      <alignment horizontal="right" vertical="center" wrapText="1"/>
    </xf>
    <xf numFmtId="3" fontId="39" fillId="0" borderId="4" xfId="0" applyNumberFormat="1" applyFont="1" applyBorder="1" applyAlignment="1">
      <alignment horizontal="right" vertical="center" wrapText="1"/>
    </xf>
    <xf numFmtId="0" fontId="62" fillId="0" borderId="4" xfId="0" applyFont="1" applyBorder="1" applyAlignment="1">
      <alignment vertical="center" wrapText="1"/>
    </xf>
    <xf numFmtId="0" fontId="62" fillId="0" borderId="1" xfId="0" applyFont="1" applyBorder="1" applyAlignment="1">
      <alignment vertical="center" wrapText="1"/>
    </xf>
    <xf numFmtId="0" fontId="39" fillId="0" borderId="1" xfId="0" applyFont="1" applyBorder="1" applyAlignment="1">
      <alignment vertical="center" wrapText="1"/>
    </xf>
    <xf numFmtId="9" fontId="39" fillId="7" borderId="4" xfId="0" applyNumberFormat="1" applyFont="1" applyFill="1" applyBorder="1" applyAlignment="1">
      <alignment vertical="center" wrapText="1"/>
    </xf>
    <xf numFmtId="9" fontId="39" fillId="7" borderId="1" xfId="0" applyNumberFormat="1" applyFont="1" applyFill="1" applyBorder="1" applyAlignment="1">
      <alignment vertical="center" wrapText="1"/>
    </xf>
    <xf numFmtId="1" fontId="39" fillId="7" borderId="4" xfId="0" applyNumberFormat="1" applyFont="1" applyFill="1" applyBorder="1" applyAlignment="1">
      <alignment horizontal="right" vertical="center" wrapText="1"/>
    </xf>
    <xf numFmtId="1" fontId="39" fillId="7" borderId="1" xfId="0" applyNumberFormat="1" applyFont="1" applyFill="1" applyBorder="1" applyAlignment="1">
      <alignment horizontal="right" vertical="center" wrapText="1"/>
    </xf>
    <xf numFmtId="9" fontId="39" fillId="0" borderId="4" xfId="0" applyNumberFormat="1" applyFont="1" applyBorder="1" applyAlignment="1">
      <alignment vertical="center" wrapText="1"/>
    </xf>
    <xf numFmtId="9" fontId="39" fillId="0" borderId="1" xfId="0" applyNumberFormat="1" applyFont="1" applyBorder="1" applyAlignment="1">
      <alignment vertical="center" wrapText="1"/>
    </xf>
    <xf numFmtId="1" fontId="39" fillId="0" borderId="4" xfId="0" applyNumberFormat="1" applyFont="1" applyBorder="1" applyAlignment="1">
      <alignment horizontal="right" vertical="center" wrapText="1"/>
    </xf>
    <xf numFmtId="1" fontId="39" fillId="0" borderId="1" xfId="0" applyNumberFormat="1" applyFont="1" applyBorder="1" applyAlignment="1">
      <alignment horizontal="right" vertical="center" wrapText="1"/>
    </xf>
    <xf numFmtId="9" fontId="39" fillId="7" borderId="0" xfId="0" applyNumberFormat="1" applyFont="1" applyFill="1" applyBorder="1" applyAlignment="1">
      <alignment vertical="center" wrapText="1"/>
    </xf>
    <xf numFmtId="3" fontId="39" fillId="7" borderId="4" xfId="0" applyNumberFormat="1" applyFont="1" applyFill="1" applyBorder="1" applyAlignment="1">
      <alignment horizontal="right" vertical="center" wrapText="1"/>
    </xf>
    <xf numFmtId="9" fontId="39" fillId="0" borderId="0" xfId="0" applyNumberFormat="1" applyFont="1" applyBorder="1" applyAlignment="1">
      <alignment vertical="center" wrapText="1"/>
    </xf>
    <xf numFmtId="0" fontId="39" fillId="0" borderId="0" xfId="0" applyFont="1" applyAlignment="1">
      <alignment vertical="center" wrapText="1"/>
    </xf>
    <xf numFmtId="9" fontId="39" fillId="7" borderId="0" xfId="0" applyNumberFormat="1" applyFont="1" applyFill="1" applyBorder="1" applyAlignment="1">
      <alignment horizontal="right" vertical="center" wrapText="1"/>
    </xf>
    <xf numFmtId="9" fontId="39" fillId="7" borderId="1" xfId="0" applyNumberFormat="1" applyFont="1" applyFill="1" applyBorder="1" applyAlignment="1">
      <alignment horizontal="right" vertical="center" wrapText="1"/>
    </xf>
    <xf numFmtId="165" fontId="39" fillId="7" borderId="0" xfId="0" applyNumberFormat="1" applyFont="1" applyFill="1" applyBorder="1" applyAlignment="1">
      <alignment horizontal="right" vertical="center" wrapText="1"/>
    </xf>
    <xf numFmtId="165" fontId="39" fillId="7" borderId="1" xfId="0" applyNumberFormat="1" applyFont="1" applyFill="1" applyBorder="1" applyAlignment="1">
      <alignment horizontal="right" vertical="center" wrapText="1"/>
    </xf>
    <xf numFmtId="9" fontId="39" fillId="0" borderId="0" xfId="0" applyNumberFormat="1" applyFont="1" applyBorder="1" applyAlignment="1">
      <alignment horizontal="right" vertical="center" wrapText="1"/>
    </xf>
    <xf numFmtId="9" fontId="39" fillId="0" borderId="1" xfId="0" applyNumberFormat="1" applyFont="1" applyBorder="1" applyAlignment="1">
      <alignment horizontal="right" vertical="center" wrapText="1"/>
    </xf>
    <xf numFmtId="165" fontId="39" fillId="0" borderId="0" xfId="0" applyNumberFormat="1" applyFont="1" applyBorder="1" applyAlignment="1">
      <alignment horizontal="right" vertical="center" wrapText="1"/>
    </xf>
    <xf numFmtId="165" fontId="39" fillId="0" borderId="1" xfId="0" applyNumberFormat="1" applyFont="1" applyBorder="1" applyAlignment="1">
      <alignment horizontal="right" vertical="center" wrapText="1"/>
    </xf>
    <xf numFmtId="0" fontId="112" fillId="3" borderId="4"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103" fillId="3" borderId="4" xfId="0" applyFont="1" applyFill="1" applyBorder="1" applyAlignment="1">
      <alignment horizontal="center" vertical="center" wrapText="1"/>
    </xf>
    <xf numFmtId="0" fontId="103" fillId="3" borderId="1" xfId="0" applyFont="1" applyFill="1" applyBorder="1" applyAlignment="1">
      <alignment horizontal="center" vertical="center" wrapText="1"/>
    </xf>
    <xf numFmtId="0" fontId="43" fillId="0" borderId="3" xfId="0" applyFont="1" applyBorder="1" applyAlignment="1">
      <alignment horizontal="center" vertical="center"/>
    </xf>
    <xf numFmtId="14" fontId="37" fillId="2" borderId="3" xfId="0" applyNumberFormat="1" applyFont="1" applyFill="1" applyBorder="1" applyAlignment="1">
      <alignment horizontal="center" vertical="center" wrapText="1"/>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1" xfId="0" applyFont="1" applyBorder="1" applyAlignment="1">
      <alignment horizontal="left"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3" fontId="23" fillId="0" borderId="3" xfId="0" applyNumberFormat="1" applyFont="1" applyFill="1" applyBorder="1" applyAlignment="1">
      <alignment horizontal="center" vertical="center" wrapText="1"/>
    </xf>
    <xf numFmtId="14" fontId="37" fillId="7" borderId="3" xfId="0" applyNumberFormat="1" applyFont="1" applyFill="1" applyBorder="1" applyAlignment="1">
      <alignment horizontal="center" vertical="center" wrapText="1"/>
    </xf>
    <xf numFmtId="3" fontId="23" fillId="3" borderId="0" xfId="0" applyNumberFormat="1" applyFont="1" applyFill="1" applyBorder="1" applyAlignment="1">
      <alignment horizontal="center" vertical="center" wrapText="1"/>
    </xf>
    <xf numFmtId="49" fontId="24" fillId="3" borderId="3" xfId="0" applyNumberFormat="1"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0" borderId="3" xfId="0" applyFont="1" applyBorder="1" applyAlignment="1">
      <alignment horizontal="center" vertical="center" wrapText="1"/>
    </xf>
    <xf numFmtId="0" fontId="20" fillId="2" borderId="4" xfId="0" applyFont="1" applyFill="1" applyBorder="1" applyAlignment="1">
      <alignment horizontal="center" vertical="center"/>
    </xf>
    <xf numFmtId="0" fontId="20" fillId="2" borderId="9" xfId="0" applyFont="1" applyFill="1" applyBorder="1" applyAlignment="1">
      <alignment horizontal="center" vertical="center"/>
    </xf>
    <xf numFmtId="3" fontId="40" fillId="0" borderId="3" xfId="0" applyNumberFormat="1" applyFont="1" applyFill="1" applyBorder="1" applyAlignment="1">
      <alignment horizontal="center" vertical="center" wrapText="1"/>
    </xf>
    <xf numFmtId="0" fontId="38" fillId="0" borderId="0" xfId="0" applyFont="1" applyAlignment="1">
      <alignment horizontal="left" vertical="center" wrapText="1"/>
    </xf>
    <xf numFmtId="0" fontId="5" fillId="3" borderId="0" xfId="0" applyFont="1" applyFill="1" applyAlignment="1">
      <alignment horizontal="left" vertical="center" wrapText="1"/>
    </xf>
    <xf numFmtId="0" fontId="78" fillId="3" borderId="3" xfId="0" applyFont="1" applyFill="1" applyBorder="1" applyAlignment="1">
      <alignment horizontal="center" vertical="center"/>
    </xf>
    <xf numFmtId="3" fontId="40" fillId="3" borderId="3"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133" fillId="3" borderId="3" xfId="0" applyFont="1" applyFill="1" applyBorder="1" applyAlignment="1">
      <alignment horizontal="center" vertical="center"/>
    </xf>
    <xf numFmtId="49" fontId="78" fillId="7" borderId="3" xfId="0" applyNumberFormat="1" applyFont="1" applyFill="1" applyBorder="1" applyAlignment="1">
      <alignment horizontal="center" vertical="center" wrapText="1"/>
    </xf>
    <xf numFmtId="49" fontId="78" fillId="3" borderId="3" xfId="0" applyNumberFormat="1" applyFont="1" applyFill="1" applyBorder="1" applyAlignment="1">
      <alignment horizontal="center" vertical="center" wrapText="1"/>
    </xf>
    <xf numFmtId="14" fontId="78" fillId="7" borderId="1" xfId="0" applyNumberFormat="1" applyFont="1" applyFill="1" applyBorder="1" applyAlignment="1">
      <alignment horizontal="center" vertical="center" wrapText="1"/>
    </xf>
    <xf numFmtId="14" fontId="78" fillId="3" borderId="1" xfId="0" applyNumberFormat="1" applyFont="1" applyFill="1" applyBorder="1" applyAlignment="1">
      <alignment horizontal="center" vertical="center" wrapText="1"/>
    </xf>
    <xf numFmtId="0" fontId="20" fillId="3" borderId="0" xfId="0" applyFont="1" applyFill="1" applyBorder="1" applyAlignment="1">
      <alignment vertical="center" wrapText="1"/>
    </xf>
    <xf numFmtId="0" fontId="20" fillId="3" borderId="0" xfId="0" applyFont="1" applyFill="1" applyBorder="1" applyAlignment="1">
      <alignment horizontal="center" vertical="center" wrapText="1"/>
    </xf>
    <xf numFmtId="0" fontId="23" fillId="3" borderId="0" xfId="0" applyFont="1" applyFill="1" applyBorder="1" applyAlignment="1">
      <alignment horizontal="center" wrapText="1"/>
    </xf>
    <xf numFmtId="0" fontId="23" fillId="3" borderId="1" xfId="0" applyFont="1" applyFill="1" applyBorder="1" applyAlignment="1">
      <alignment horizontal="center" wrapText="1"/>
    </xf>
    <xf numFmtId="0" fontId="20" fillId="3" borderId="4" xfId="0" applyFont="1" applyFill="1" applyBorder="1" applyAlignment="1">
      <alignment horizontal="center" wrapText="1"/>
    </xf>
    <xf numFmtId="0" fontId="20" fillId="3" borderId="1" xfId="0" applyFont="1" applyFill="1" applyBorder="1" applyAlignment="1">
      <alignment horizontal="center" wrapText="1"/>
    </xf>
    <xf numFmtId="0" fontId="37" fillId="3" borderId="3" xfId="0" applyFont="1" applyFill="1" applyBorder="1" applyAlignment="1">
      <alignment horizontal="center" vertical="center" wrapText="1"/>
    </xf>
    <xf numFmtId="0" fontId="51" fillId="3" borderId="4" xfId="0" applyFont="1" applyFill="1" applyBorder="1" applyAlignment="1">
      <alignment horizontal="center"/>
    </xf>
    <xf numFmtId="0" fontId="51" fillId="3" borderId="3" xfId="0" applyFont="1" applyFill="1" applyBorder="1" applyAlignment="1">
      <alignment horizontal="center"/>
    </xf>
    <xf numFmtId="0" fontId="37" fillId="3" borderId="3" xfId="0" applyFont="1" applyFill="1" applyBorder="1" applyAlignment="1">
      <alignment horizontal="center" vertical="center"/>
    </xf>
    <xf numFmtId="0" fontId="37" fillId="3" borderId="1" xfId="0" applyFont="1" applyFill="1" applyBorder="1" applyAlignment="1">
      <alignment horizontal="center" vertical="center"/>
    </xf>
    <xf numFmtId="0" fontId="67" fillId="0" borderId="0" xfId="0" applyFont="1" applyAlignment="1">
      <alignment horizontal="left" vertical="center"/>
    </xf>
    <xf numFmtId="0" fontId="20" fillId="3" borderId="0" xfId="0" applyFont="1" applyFill="1" applyBorder="1" applyAlignment="1">
      <alignment horizontal="center" wrapText="1"/>
    </xf>
    <xf numFmtId="49" fontId="38" fillId="3" borderId="0" xfId="0" applyNumberFormat="1" applyFont="1" applyFill="1" applyBorder="1" applyAlignment="1">
      <alignment horizontal="justify" vertical="center" wrapText="1"/>
    </xf>
    <xf numFmtId="0" fontId="23" fillId="2" borderId="0" xfId="0" applyFont="1" applyFill="1" applyBorder="1" applyAlignment="1">
      <alignment vertical="center" wrapText="1"/>
    </xf>
    <xf numFmtId="0" fontId="23" fillId="7" borderId="9" xfId="0" applyFont="1" applyFill="1" applyBorder="1" applyAlignment="1">
      <alignment vertical="center" wrapText="1"/>
    </xf>
    <xf numFmtId="0" fontId="19" fillId="0" borderId="6" xfId="0" applyFont="1" applyBorder="1" applyAlignment="1">
      <alignment horizontal="center" vertical="center"/>
    </xf>
    <xf numFmtId="0" fontId="41" fillId="2" borderId="4" xfId="0" applyFont="1" applyFill="1" applyBorder="1" applyAlignment="1">
      <alignment horizontal="justify" vertical="center"/>
    </xf>
    <xf numFmtId="0" fontId="41" fillId="2" borderId="1" xfId="0" applyFont="1" applyFill="1" applyBorder="1" applyAlignment="1">
      <alignment horizontal="justify" vertical="center"/>
    </xf>
    <xf numFmtId="0" fontId="38" fillId="0" borderId="4" xfId="0" applyFont="1" applyBorder="1" applyAlignment="1">
      <alignment horizontal="center" vertical="center"/>
    </xf>
    <xf numFmtId="0" fontId="38" fillId="0" borderId="1" xfId="0" applyFont="1" applyBorder="1" applyAlignment="1">
      <alignment horizontal="center" vertical="center"/>
    </xf>
    <xf numFmtId="0" fontId="39" fillId="3" borderId="0" xfId="0" applyFont="1" applyFill="1" applyBorder="1" applyAlignment="1">
      <alignment horizontal="left" vertical="center" wrapText="1"/>
    </xf>
    <xf numFmtId="3" fontId="39" fillId="3" borderId="0" xfId="0" applyNumberFormat="1" applyFont="1" applyFill="1" applyBorder="1" applyAlignment="1">
      <alignment horizontal="left" vertical="center" wrapText="1"/>
    </xf>
    <xf numFmtId="0" fontId="20" fillId="3" borderId="3" xfId="0" applyFont="1" applyFill="1" applyBorder="1" applyAlignment="1">
      <alignment horizontal="center" wrapText="1"/>
    </xf>
    <xf numFmtId="3" fontId="39" fillId="3" borderId="10" xfId="0" applyNumberFormat="1" applyFont="1" applyFill="1" applyBorder="1" applyAlignment="1">
      <alignment horizontal="left" vertical="center" wrapText="1"/>
    </xf>
    <xf numFmtId="3" fontId="39" fillId="3" borderId="1" xfId="0" applyNumberFormat="1" applyFont="1" applyFill="1" applyBorder="1" applyAlignment="1">
      <alignment horizontal="left" vertical="center" wrapText="1"/>
    </xf>
    <xf numFmtId="0" fontId="39" fillId="3" borderId="10" xfId="0" applyFont="1" applyFill="1" applyBorder="1" applyAlignment="1">
      <alignment horizontal="left" vertical="center" wrapText="1"/>
    </xf>
    <xf numFmtId="0" fontId="39" fillId="3" borderId="1" xfId="0" applyFont="1" applyFill="1" applyBorder="1" applyAlignment="1">
      <alignment horizontal="left" vertical="center" wrapText="1"/>
    </xf>
    <xf numFmtId="0" fontId="20" fillId="3" borderId="1" xfId="0" applyFont="1" applyFill="1" applyBorder="1" applyAlignment="1">
      <alignment vertical="center" wrapText="1"/>
    </xf>
    <xf numFmtId="0" fontId="19" fillId="0" borderId="3" xfId="0" applyFont="1" applyBorder="1" applyAlignment="1">
      <alignment horizontal="center" vertical="center"/>
    </xf>
    <xf numFmtId="0" fontId="19" fillId="0" borderId="3" xfId="0" applyFont="1" applyBorder="1" applyAlignment="1">
      <alignment horizontal="center" wrapText="1"/>
    </xf>
    <xf numFmtId="0" fontId="61" fillId="3" borderId="4"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36" fillId="0" borderId="6" xfId="0" applyFont="1" applyBorder="1" applyAlignment="1">
      <alignment horizontal="center" vertical="center"/>
    </xf>
    <xf numFmtId="0" fontId="27" fillId="3" borderId="4"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37" fillId="0" borderId="3" xfId="0" applyFont="1" applyBorder="1" applyAlignment="1">
      <alignment horizontal="center" vertical="center" wrapText="1"/>
    </xf>
    <xf numFmtId="0" fontId="23" fillId="7" borderId="3" xfId="0" applyFont="1" applyFill="1" applyBorder="1" applyAlignment="1">
      <alignment horizontal="center" vertical="center" wrapText="1"/>
    </xf>
    <xf numFmtId="0" fontId="20" fillId="7" borderId="4" xfId="0" applyFont="1" applyFill="1" applyBorder="1" applyAlignment="1">
      <alignment horizontal="right" vertical="center" wrapText="1"/>
    </xf>
    <xf numFmtId="0" fontId="20" fillId="7" borderId="1" xfId="0" applyFont="1" applyFill="1" applyBorder="1" applyAlignment="1">
      <alignment horizontal="right" vertical="center" wrapText="1"/>
    </xf>
    <xf numFmtId="0" fontId="20" fillId="7" borderId="4" xfId="0" applyFont="1" applyFill="1" applyBorder="1" applyAlignment="1">
      <alignment horizontal="center" vertical="center" wrapText="1"/>
    </xf>
    <xf numFmtId="0" fontId="37" fillId="0" borderId="4" xfId="0" applyFont="1" applyBorder="1" applyAlignment="1">
      <alignment horizontal="center" vertical="center"/>
    </xf>
    <xf numFmtId="0" fontId="26" fillId="0" borderId="4" xfId="0" applyFont="1" applyBorder="1" applyAlignment="1">
      <alignment vertical="center"/>
    </xf>
    <xf numFmtId="0" fontId="26" fillId="0" borderId="1" xfId="0" applyFont="1" applyBorder="1" applyAlignment="1">
      <alignment vertical="center"/>
    </xf>
  </cellXfs>
  <cellStyles count="10">
    <cellStyle name="Normal" xfId="0" builtinId="0"/>
    <cellStyle name="Normal 11" xfId="5" xr:uid="{00000000-0005-0000-0000-000001000000}"/>
    <cellStyle name="Normal 2" xfId="2" xr:uid="{00000000-0005-0000-0000-000002000000}"/>
    <cellStyle name="Normal 2 2" xfId="6" xr:uid="{00000000-0005-0000-0000-000003000000}"/>
    <cellStyle name="Normal 2 2 2" xfId="9" xr:uid="{00000000-0005-0000-0000-000004000000}"/>
    <cellStyle name="Normal 2 3" xfId="8" xr:uid="{00000000-0005-0000-0000-000005000000}"/>
    <cellStyle name="Normal 3" xfId="1" xr:uid="{00000000-0005-0000-0000-000006000000}"/>
    <cellStyle name="Normal 4" xfId="4" xr:uid="{00000000-0005-0000-0000-000007000000}"/>
    <cellStyle name="Normal 5" xfId="7" xr:uid="{00000000-0005-0000-0000-000008000000}"/>
    <cellStyle name="Percent" xfId="3" builtinId="5"/>
  </cellStyles>
  <dxfs count="0"/>
  <tableStyles count="0" defaultTableStyle="TableStyleMedium9" defaultPivotStyle="PivotStyleLight16"/>
  <colors>
    <mruColors>
      <color rgb="FF054F95"/>
      <color rgb="FFCCECFF"/>
      <color rgb="FFDCE6F1"/>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V\EKON\2013_Fakts\Elektrum_LT_EE\Prognoze\Elektrum_Lietuva\03\Elektrum_LT_prognoze_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act_LVL"/>
      <sheetName val="El_en_2012act"/>
      <sheetName val="Bud_LVL"/>
      <sheetName val="EL_EN_bud"/>
      <sheetName val="Pro_LVL"/>
      <sheetName val="EL_EN_pro"/>
      <sheetName val="LE, other services"/>
      <sheetName val="Cenas"/>
      <sheetName val="Figures"/>
      <sheetName val="ABC"/>
      <sheetName val="..."/>
      <sheetName val="P_IELADE"/>
      <sheetName val="Tab_PZA"/>
      <sheetName val="Tab_BIL"/>
      <sheetName val="Bilance_men"/>
      <sheetName val="Tab_CF_BIL_model"/>
      <sheetName val="CF"/>
      <sheetName val="BILLE_PZA"/>
      <sheetName val="Compensation"/>
    </sheetNames>
    <sheetDataSet>
      <sheetData sheetId="0"/>
      <sheetData sheetId="1"/>
      <sheetData sheetId="2"/>
      <sheetData sheetId="3"/>
      <sheetData sheetId="4"/>
      <sheetData sheetId="5">
        <row r="166">
          <cell r="F166">
            <v>-3578.8300000000004</v>
          </cell>
          <cell r="I166">
            <v>0</v>
          </cell>
          <cell r="L166">
            <v>0</v>
          </cell>
          <cell r="O16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pageSetUpPr fitToPage="1"/>
  </sheetPr>
  <dimension ref="A1:N68"/>
  <sheetViews>
    <sheetView showGridLines="0" tabSelected="1" zoomScale="110" zoomScaleNormal="110" workbookViewId="0">
      <pane ySplit="8" topLeftCell="A9" activePane="bottomLeft" state="frozen"/>
      <selection pane="bottomLeft" activeCell="A9" sqref="A9"/>
    </sheetView>
  </sheetViews>
  <sheetFormatPr defaultRowHeight="15" outlineLevelCol="1" x14ac:dyDescent="0.25"/>
  <cols>
    <col min="1" max="1" width="44.5703125" customWidth="1"/>
    <col min="2" max="2" width="41.5703125" customWidth="1" outlineLevel="1"/>
    <col min="3" max="3" width="12" customWidth="1"/>
    <col min="4" max="8" width="11.42578125" customWidth="1" outlineLevel="1"/>
    <col min="9" max="9" width="3" style="139" customWidth="1"/>
    <col min="10" max="14" width="11" customWidth="1"/>
  </cols>
  <sheetData>
    <row r="1" spans="1:14" x14ac:dyDescent="0.25">
      <c r="A1" s="26" t="s">
        <v>1123</v>
      </c>
      <c r="B1" s="26" t="s">
        <v>1124</v>
      </c>
      <c r="C1" s="26"/>
      <c r="D1" s="26"/>
      <c r="E1" s="26"/>
      <c r="F1" s="26"/>
      <c r="J1" s="26"/>
      <c r="K1" s="26"/>
      <c r="L1" s="26"/>
    </row>
    <row r="2" spans="1:14" x14ac:dyDescent="0.25">
      <c r="A2" s="26" t="s">
        <v>1214</v>
      </c>
      <c r="B2" s="26" t="s">
        <v>1215</v>
      </c>
      <c r="C2" s="26"/>
      <c r="D2" s="26"/>
      <c r="E2" s="26"/>
      <c r="F2" s="26"/>
      <c r="J2" s="26"/>
      <c r="K2" s="26"/>
      <c r="L2" s="26"/>
    </row>
    <row r="3" spans="1:14" ht="15.75" x14ac:dyDescent="0.25">
      <c r="A3" s="56" t="s">
        <v>470</v>
      </c>
      <c r="B3" s="56" t="s">
        <v>476</v>
      </c>
      <c r="C3" s="56"/>
      <c r="D3" s="26"/>
      <c r="E3" s="26"/>
      <c r="F3" s="26"/>
      <c r="J3" s="26"/>
      <c r="K3" s="26"/>
      <c r="L3" s="26"/>
    </row>
    <row r="4" spans="1:14" x14ac:dyDescent="0.25">
      <c r="A4" s="26"/>
      <c r="B4" s="26"/>
      <c r="C4" s="26"/>
      <c r="D4" s="26"/>
      <c r="E4" s="26"/>
      <c r="F4" s="26"/>
      <c r="J4" s="26"/>
      <c r="K4" s="26"/>
      <c r="L4" s="26"/>
      <c r="N4" s="138"/>
    </row>
    <row r="5" spans="1:14" ht="15.75" thickBot="1" x14ac:dyDescent="0.3">
      <c r="A5" s="131" t="s">
        <v>608</v>
      </c>
      <c r="B5" s="131" t="s">
        <v>611</v>
      </c>
      <c r="C5" s="26"/>
      <c r="D5" s="26"/>
      <c r="E5" s="26"/>
      <c r="F5" s="26"/>
      <c r="J5" s="26"/>
      <c r="K5" s="26"/>
      <c r="L5" s="26"/>
      <c r="N5" s="609" t="s">
        <v>1</v>
      </c>
    </row>
    <row r="6" spans="1:14" ht="17.25" customHeight="1" x14ac:dyDescent="0.25">
      <c r="A6" s="152"/>
      <c r="B6" s="152"/>
      <c r="C6" s="153"/>
      <c r="D6" s="2061" t="s">
        <v>737</v>
      </c>
      <c r="E6" s="2061"/>
      <c r="F6" s="2061"/>
      <c r="G6" s="2061"/>
      <c r="H6" s="2061"/>
      <c r="I6" s="140"/>
      <c r="J6" s="2061" t="s">
        <v>1015</v>
      </c>
      <c r="K6" s="2061"/>
      <c r="L6" s="2061"/>
      <c r="M6" s="2061"/>
      <c r="N6" s="2061"/>
    </row>
    <row r="7" spans="1:14" ht="15.75" thickBot="1" x14ac:dyDescent="0.3">
      <c r="A7" s="154"/>
      <c r="B7" s="154"/>
      <c r="C7" s="154"/>
      <c r="D7" s="971">
        <v>2018</v>
      </c>
      <c r="E7" s="972">
        <v>2017</v>
      </c>
      <c r="F7" s="972">
        <v>2016</v>
      </c>
      <c r="G7" s="972">
        <v>2015</v>
      </c>
      <c r="H7" s="972">
        <v>2014</v>
      </c>
      <c r="I7" s="1137"/>
      <c r="J7" s="971">
        <v>2018</v>
      </c>
      <c r="K7" s="972">
        <v>2017</v>
      </c>
      <c r="L7" s="972">
        <v>2016</v>
      </c>
      <c r="M7" s="972">
        <v>2015</v>
      </c>
      <c r="N7" s="972">
        <v>2014</v>
      </c>
    </row>
    <row r="8" spans="1:14" x14ac:dyDescent="0.25">
      <c r="A8" s="151"/>
      <c r="B8" s="151"/>
      <c r="C8" s="151"/>
      <c r="D8" s="698"/>
      <c r="E8" s="171"/>
      <c r="F8" s="171"/>
      <c r="G8" s="171"/>
      <c r="H8" s="171"/>
      <c r="I8" s="96"/>
      <c r="J8" s="698"/>
      <c r="K8" s="14"/>
      <c r="L8" s="14"/>
      <c r="M8" s="14"/>
      <c r="N8" s="14"/>
    </row>
    <row r="9" spans="1:14" x14ac:dyDescent="0.25">
      <c r="A9" s="86" t="s">
        <v>2</v>
      </c>
      <c r="B9" s="87" t="s">
        <v>173</v>
      </c>
      <c r="C9" s="87"/>
      <c r="D9" s="699">
        <v>878008</v>
      </c>
      <c r="E9" s="113">
        <v>925627</v>
      </c>
      <c r="F9" s="113">
        <v>931619</v>
      </c>
      <c r="G9" s="113">
        <v>929128</v>
      </c>
      <c r="H9" s="113">
        <v>1010757</v>
      </c>
      <c r="I9" s="97"/>
      <c r="J9" s="699">
        <v>435199</v>
      </c>
      <c r="K9" s="113">
        <v>498580</v>
      </c>
      <c r="L9" s="113">
        <v>513563</v>
      </c>
      <c r="M9" s="113">
        <v>521146</v>
      </c>
      <c r="N9" s="113">
        <v>564550</v>
      </c>
    </row>
    <row r="10" spans="1:14" x14ac:dyDescent="0.25">
      <c r="A10" s="86" t="s">
        <v>674</v>
      </c>
      <c r="B10" s="87" t="s">
        <v>673</v>
      </c>
      <c r="C10" s="87"/>
      <c r="D10" s="699">
        <v>321582</v>
      </c>
      <c r="E10" s="113">
        <v>541696</v>
      </c>
      <c r="F10" s="113">
        <v>393399</v>
      </c>
      <c r="G10" s="113">
        <v>307015</v>
      </c>
      <c r="H10" s="113">
        <v>236838</v>
      </c>
      <c r="I10" s="97"/>
      <c r="J10" s="699">
        <v>160927</v>
      </c>
      <c r="K10" s="113">
        <v>387100</v>
      </c>
      <c r="L10" s="113">
        <v>241606</v>
      </c>
      <c r="M10" s="113">
        <v>180982</v>
      </c>
      <c r="N10" s="113">
        <v>105052</v>
      </c>
    </row>
    <row r="11" spans="1:14" x14ac:dyDescent="0.25">
      <c r="A11" s="86" t="s">
        <v>675</v>
      </c>
      <c r="B11" s="87" t="s">
        <v>672</v>
      </c>
      <c r="C11" s="87"/>
      <c r="D11" s="699">
        <v>95762</v>
      </c>
      <c r="E11" s="113">
        <v>234082</v>
      </c>
      <c r="F11" s="113">
        <v>160773</v>
      </c>
      <c r="G11" s="113">
        <v>108188</v>
      </c>
      <c r="H11" s="113">
        <v>49243</v>
      </c>
      <c r="I11" s="97"/>
      <c r="J11" s="699">
        <v>33803</v>
      </c>
      <c r="K11" s="113">
        <v>177416</v>
      </c>
      <c r="L11" s="113">
        <v>141071</v>
      </c>
      <c r="M11" s="113">
        <v>90475</v>
      </c>
      <c r="N11" s="113">
        <v>18158</v>
      </c>
    </row>
    <row r="12" spans="1:14" x14ac:dyDescent="0.25">
      <c r="A12" s="86" t="s">
        <v>676</v>
      </c>
      <c r="B12" s="87" t="s">
        <v>671</v>
      </c>
      <c r="C12" s="87"/>
      <c r="D12" s="699">
        <v>88513</v>
      </c>
      <c r="E12" s="113">
        <v>224114</v>
      </c>
      <c r="F12" s="113">
        <v>148945</v>
      </c>
      <c r="G12" s="113">
        <v>92535</v>
      </c>
      <c r="H12" s="113">
        <v>31510</v>
      </c>
      <c r="I12" s="97"/>
      <c r="J12" s="699">
        <v>212760</v>
      </c>
      <c r="K12" s="113">
        <v>185906</v>
      </c>
      <c r="L12" s="113">
        <v>156290</v>
      </c>
      <c r="M12" s="113">
        <v>103212</v>
      </c>
      <c r="N12" s="113">
        <v>35045</v>
      </c>
    </row>
    <row r="13" spans="1:14" x14ac:dyDescent="0.25">
      <c r="A13" s="86" t="s">
        <v>465</v>
      </c>
      <c r="B13" s="87" t="s">
        <v>473</v>
      </c>
      <c r="C13" s="87"/>
      <c r="D13" s="699">
        <v>75955</v>
      </c>
      <c r="E13" s="113">
        <v>322021</v>
      </c>
      <c r="F13" s="113">
        <v>130593</v>
      </c>
      <c r="G13" s="113">
        <v>85039</v>
      </c>
      <c r="H13" s="113">
        <v>29790</v>
      </c>
      <c r="I13" s="97"/>
      <c r="J13" s="699">
        <v>212733</v>
      </c>
      <c r="K13" s="113">
        <v>150891</v>
      </c>
      <c r="L13" s="113">
        <v>137441</v>
      </c>
      <c r="M13" s="113">
        <v>94750</v>
      </c>
      <c r="N13" s="113">
        <v>34800</v>
      </c>
    </row>
    <row r="14" spans="1:14" x14ac:dyDescent="0.25">
      <c r="A14" s="86" t="s">
        <v>1078</v>
      </c>
      <c r="B14" s="87" t="s">
        <v>1077</v>
      </c>
      <c r="C14" s="87"/>
      <c r="D14" s="700">
        <v>156418</v>
      </c>
      <c r="E14" s="111">
        <v>90142</v>
      </c>
      <c r="F14" s="111">
        <v>77413</v>
      </c>
      <c r="G14" s="111">
        <v>31479</v>
      </c>
      <c r="H14" s="111">
        <v>23605</v>
      </c>
      <c r="I14" s="97"/>
      <c r="J14" s="700">
        <v>156418</v>
      </c>
      <c r="K14" s="111">
        <v>90142</v>
      </c>
      <c r="L14" s="111">
        <v>77413</v>
      </c>
      <c r="M14" s="111">
        <v>31479</v>
      </c>
      <c r="N14" s="111">
        <v>23605</v>
      </c>
    </row>
    <row r="15" spans="1:14" x14ac:dyDescent="0.25">
      <c r="A15" s="86"/>
      <c r="B15" s="87"/>
      <c r="C15" s="87"/>
      <c r="D15" s="701"/>
      <c r="E15" s="147"/>
      <c r="F15" s="147"/>
      <c r="G15" s="147"/>
      <c r="H15" s="147"/>
      <c r="I15" s="141"/>
      <c r="J15" s="701"/>
      <c r="K15" s="147"/>
      <c r="L15" s="147"/>
      <c r="M15" s="147"/>
      <c r="N15" s="147"/>
    </row>
    <row r="16" spans="1:14" x14ac:dyDescent="0.25">
      <c r="A16" s="86" t="s">
        <v>466</v>
      </c>
      <c r="B16" s="87" t="s">
        <v>320</v>
      </c>
      <c r="C16" s="87"/>
      <c r="D16" s="699">
        <v>3798819</v>
      </c>
      <c r="E16" s="113">
        <v>4415725</v>
      </c>
      <c r="F16" s="113">
        <v>3901231</v>
      </c>
      <c r="G16" s="113">
        <v>3517372</v>
      </c>
      <c r="H16" s="113">
        <v>3486576</v>
      </c>
      <c r="I16" s="97"/>
      <c r="J16" s="699">
        <v>3141109</v>
      </c>
      <c r="K16" s="113">
        <v>3649200</v>
      </c>
      <c r="L16" s="113">
        <v>3204394</v>
      </c>
      <c r="M16" s="113">
        <v>3124054</v>
      </c>
      <c r="N16" s="113">
        <v>3104592</v>
      </c>
    </row>
    <row r="17" spans="1:14" x14ac:dyDescent="0.25">
      <c r="A17" s="86" t="s">
        <v>467</v>
      </c>
      <c r="B17" s="87" t="s">
        <v>593</v>
      </c>
      <c r="C17" s="87"/>
      <c r="D17" s="699">
        <v>3364534</v>
      </c>
      <c r="E17" s="113">
        <v>3343404</v>
      </c>
      <c r="F17" s="113">
        <v>3388954</v>
      </c>
      <c r="G17" s="113">
        <v>3113719</v>
      </c>
      <c r="H17" s="113">
        <v>3109253</v>
      </c>
      <c r="I17" s="97"/>
      <c r="J17" s="699">
        <v>2661307</v>
      </c>
      <c r="K17" s="113">
        <v>2546014</v>
      </c>
      <c r="L17" s="113">
        <v>2626560</v>
      </c>
      <c r="M17" s="113">
        <v>2638048</v>
      </c>
      <c r="N17" s="113">
        <v>2634150</v>
      </c>
    </row>
    <row r="18" spans="1:14" x14ac:dyDescent="0.25">
      <c r="A18" s="86" t="s">
        <v>468</v>
      </c>
      <c r="B18" s="87" t="s">
        <v>200</v>
      </c>
      <c r="C18" s="87"/>
      <c r="D18" s="699">
        <v>2320065</v>
      </c>
      <c r="E18" s="113">
        <v>2846891</v>
      </c>
      <c r="F18" s="113">
        <v>2418713</v>
      </c>
      <c r="G18" s="113">
        <v>2096702</v>
      </c>
      <c r="H18" s="113">
        <v>2020801</v>
      </c>
      <c r="I18" s="97"/>
      <c r="J18" s="699">
        <v>1993823</v>
      </c>
      <c r="K18" s="113">
        <v>2382638</v>
      </c>
      <c r="L18" s="113">
        <v>2177069</v>
      </c>
      <c r="M18" s="113">
        <v>2114900</v>
      </c>
      <c r="N18" s="113">
        <v>2047666</v>
      </c>
    </row>
    <row r="19" spans="1:14" x14ac:dyDescent="0.25">
      <c r="A19" s="86" t="s">
        <v>469</v>
      </c>
      <c r="B19" s="87" t="s">
        <v>202</v>
      </c>
      <c r="C19" s="87"/>
      <c r="D19" s="699">
        <v>814343</v>
      </c>
      <c r="E19" s="113">
        <v>826757</v>
      </c>
      <c r="F19" s="113">
        <v>791566</v>
      </c>
      <c r="G19" s="113">
        <v>797483</v>
      </c>
      <c r="H19" s="113">
        <v>827222</v>
      </c>
      <c r="I19" s="97"/>
      <c r="J19" s="699">
        <v>802268</v>
      </c>
      <c r="K19" s="113">
        <v>814772</v>
      </c>
      <c r="L19" s="113">
        <v>778323</v>
      </c>
      <c r="M19" s="113">
        <v>782965</v>
      </c>
      <c r="N19" s="113">
        <v>810681</v>
      </c>
    </row>
    <row r="20" spans="1:14" x14ac:dyDescent="0.25">
      <c r="A20" s="109" t="s">
        <v>1080</v>
      </c>
      <c r="B20" s="87" t="s">
        <v>1079</v>
      </c>
      <c r="C20" s="87"/>
      <c r="D20" s="699">
        <v>684888</v>
      </c>
      <c r="E20" s="113">
        <v>590754</v>
      </c>
      <c r="F20" s="113">
        <v>607586</v>
      </c>
      <c r="G20" s="113">
        <v>692940</v>
      </c>
      <c r="H20" s="113">
        <v>706211</v>
      </c>
      <c r="I20" s="97"/>
      <c r="J20" s="699">
        <v>674714</v>
      </c>
      <c r="K20" s="113">
        <v>581917</v>
      </c>
      <c r="L20" s="113">
        <v>597126</v>
      </c>
      <c r="M20" s="113">
        <v>681146</v>
      </c>
      <c r="N20" s="113">
        <v>721715</v>
      </c>
    </row>
    <row r="21" spans="1:14" x14ac:dyDescent="0.25">
      <c r="A21" s="109"/>
      <c r="B21" s="87"/>
      <c r="C21" s="87"/>
      <c r="D21" s="701"/>
      <c r="E21" s="147"/>
      <c r="F21" s="147"/>
      <c r="G21" s="147"/>
      <c r="H21" s="147"/>
      <c r="I21" s="141"/>
      <c r="J21" s="701"/>
      <c r="K21" s="147"/>
      <c r="L21" s="147"/>
      <c r="M21" s="147"/>
      <c r="N21" s="147"/>
    </row>
    <row r="22" spans="1:14" x14ac:dyDescent="0.25">
      <c r="A22" s="109" t="s">
        <v>396</v>
      </c>
      <c r="B22" s="87" t="s">
        <v>474</v>
      </c>
      <c r="C22" s="87"/>
      <c r="D22" s="699">
        <v>302869</v>
      </c>
      <c r="E22" s="113">
        <v>338209</v>
      </c>
      <c r="F22" s="113">
        <v>341186</v>
      </c>
      <c r="G22" s="113">
        <v>246278</v>
      </c>
      <c r="H22" s="113">
        <v>135329</v>
      </c>
      <c r="I22" s="97"/>
      <c r="J22" s="699">
        <v>394395</v>
      </c>
      <c r="K22" s="113">
        <v>449352</v>
      </c>
      <c r="L22" s="113">
        <v>201427</v>
      </c>
      <c r="M22" s="113">
        <v>174797</v>
      </c>
      <c r="N22" s="113">
        <v>94604</v>
      </c>
    </row>
    <row r="23" spans="1:14" ht="15.75" thickBot="1" x14ac:dyDescent="0.3">
      <c r="A23" s="148" t="s">
        <v>666</v>
      </c>
      <c r="B23" s="149" t="s">
        <v>665</v>
      </c>
      <c r="C23" s="149"/>
      <c r="D23" s="702">
        <v>220607</v>
      </c>
      <c r="E23" s="134">
        <v>243811</v>
      </c>
      <c r="F23" s="134">
        <v>200677</v>
      </c>
      <c r="G23" s="134">
        <v>190461</v>
      </c>
      <c r="H23" s="134">
        <v>177607</v>
      </c>
      <c r="I23" s="97"/>
      <c r="J23" s="702">
        <v>41350</v>
      </c>
      <c r="K23" s="134">
        <v>89278</v>
      </c>
      <c r="L23" s="134">
        <v>79913</v>
      </c>
      <c r="M23" s="134">
        <v>78694</v>
      </c>
      <c r="N23" s="134">
        <v>52465</v>
      </c>
    </row>
    <row r="24" spans="1:14" x14ac:dyDescent="0.25">
      <c r="A24" s="114"/>
      <c r="B24" s="114"/>
      <c r="C24" s="114"/>
    </row>
    <row r="25" spans="1:14" ht="15.75" thickBot="1" x14ac:dyDescent="0.3">
      <c r="A25" s="131" t="s">
        <v>609</v>
      </c>
      <c r="B25" s="131" t="s">
        <v>612</v>
      </c>
      <c r="C25" s="131"/>
      <c r="N25" s="155"/>
    </row>
    <row r="26" spans="1:14" ht="17.25" customHeight="1" x14ac:dyDescent="0.25">
      <c r="A26" s="152"/>
      <c r="B26" s="152"/>
      <c r="C26" s="153"/>
      <c r="D26" s="2061" t="s">
        <v>737</v>
      </c>
      <c r="E26" s="2061"/>
      <c r="F26" s="2061"/>
      <c r="G26" s="2061"/>
      <c r="H26" s="2061"/>
      <c r="I26" s="140"/>
      <c r="J26" s="2061" t="s">
        <v>1015</v>
      </c>
      <c r="K26" s="2061"/>
      <c r="L26" s="2061"/>
      <c r="M26" s="2061"/>
      <c r="N26" s="2061"/>
    </row>
    <row r="27" spans="1:14" ht="15.75" thickBot="1" x14ac:dyDescent="0.3">
      <c r="A27" s="154"/>
      <c r="B27" s="154"/>
      <c r="C27" s="154"/>
      <c r="D27" s="971">
        <v>2018</v>
      </c>
      <c r="E27" s="972">
        <v>2017</v>
      </c>
      <c r="F27" s="972">
        <v>2016</v>
      </c>
      <c r="G27" s="972">
        <v>2015</v>
      </c>
      <c r="H27" s="972">
        <v>2014</v>
      </c>
      <c r="I27" s="1137"/>
      <c r="J27" s="971">
        <v>2018</v>
      </c>
      <c r="K27" s="972">
        <v>2017</v>
      </c>
      <c r="L27" s="972">
        <v>2016</v>
      </c>
      <c r="M27" s="972">
        <v>2015</v>
      </c>
      <c r="N27" s="972">
        <v>2014</v>
      </c>
    </row>
    <row r="28" spans="1:14" ht="20.25" customHeight="1" x14ac:dyDescent="0.25">
      <c r="A28" s="166" t="s">
        <v>1086</v>
      </c>
      <c r="B28" s="167" t="s">
        <v>1081</v>
      </c>
      <c r="C28" s="108"/>
      <c r="D28" s="703">
        <v>0.36626317755646876</v>
      </c>
      <c r="E28" s="163">
        <v>0.58522061262257907</v>
      </c>
      <c r="F28" s="163">
        <v>0.42227455644421164</v>
      </c>
      <c r="G28" s="163">
        <v>0.3304334817161898</v>
      </c>
      <c r="H28" s="163">
        <v>0.23431744722025175</v>
      </c>
      <c r="I28" s="164"/>
      <c r="J28" s="703">
        <v>0.36977796364421794</v>
      </c>
      <c r="K28" s="163">
        <v>0.77640499017208875</v>
      </c>
      <c r="L28" s="163">
        <v>0.47045055815936898</v>
      </c>
      <c r="M28" s="163">
        <v>0.34727696269375569</v>
      </c>
      <c r="N28" s="163">
        <v>0.18608094942874856</v>
      </c>
    </row>
    <row r="29" spans="1:14" x14ac:dyDescent="0.25">
      <c r="A29" s="86" t="s">
        <v>1087</v>
      </c>
      <c r="B29" s="87" t="s">
        <v>1082</v>
      </c>
      <c r="C29" s="87"/>
      <c r="D29" s="704">
        <v>0.10906734334994669</v>
      </c>
      <c r="E29" s="156">
        <v>0.25289020307316012</v>
      </c>
      <c r="F29" s="156">
        <v>0.17257376674370101</v>
      </c>
      <c r="G29" s="156">
        <v>0.1164403612849898</v>
      </c>
      <c r="H29" s="156">
        <v>4.8718930464988125E-2</v>
      </c>
      <c r="I29" s="142"/>
      <c r="J29" s="704">
        <v>7.7672513034267088E-2</v>
      </c>
      <c r="K29" s="156">
        <v>0.35584259296401782</v>
      </c>
      <c r="L29" s="156">
        <v>0.27469073901351926</v>
      </c>
      <c r="M29" s="156">
        <v>0.17360777977764388</v>
      </c>
      <c r="N29" s="156">
        <v>3.216367017978921E-2</v>
      </c>
    </row>
    <row r="30" spans="1:14" x14ac:dyDescent="0.25">
      <c r="A30" s="86" t="s">
        <v>1088</v>
      </c>
      <c r="B30" s="87" t="s">
        <v>1083</v>
      </c>
      <c r="C30" s="87"/>
      <c r="D30" s="704">
        <v>0.10081115434027936</v>
      </c>
      <c r="E30" s="156">
        <v>0.24212128643611303</v>
      </c>
      <c r="F30" s="156">
        <v>0.1598775894437533</v>
      </c>
      <c r="G30" s="156">
        <v>9.9593382182002907E-2</v>
      </c>
      <c r="H30" s="156">
        <v>3.117465424429413E-2</v>
      </c>
      <c r="I30" s="142"/>
      <c r="J30" s="704">
        <v>0.48888209761511403</v>
      </c>
      <c r="K30" s="156">
        <v>0.37287095350796262</v>
      </c>
      <c r="L30" s="156">
        <v>0.30432488321783308</v>
      </c>
      <c r="M30" s="156">
        <v>0.19804814773595114</v>
      </c>
      <c r="N30" s="156">
        <v>6.2075989726330709E-2</v>
      </c>
    </row>
    <row r="31" spans="1:14" x14ac:dyDescent="0.25">
      <c r="A31" s="86" t="s">
        <v>1089</v>
      </c>
      <c r="B31" s="87" t="s">
        <v>1084</v>
      </c>
      <c r="C31" s="87"/>
      <c r="D31" s="704">
        <v>8.6508323386575062E-2</v>
      </c>
      <c r="E31" s="156">
        <v>0.34789499441999855</v>
      </c>
      <c r="F31" s="156">
        <v>0.14017854938553206</v>
      </c>
      <c r="G31" s="156">
        <v>9.152560250040899E-2</v>
      </c>
      <c r="H31" s="156">
        <v>2.9472959375992449E-2</v>
      </c>
      <c r="I31" s="142"/>
      <c r="J31" s="704">
        <v>0.48882005703138104</v>
      </c>
      <c r="K31" s="156">
        <v>0.30264150186529742</v>
      </c>
      <c r="L31" s="156">
        <v>0.26762247280275253</v>
      </c>
      <c r="M31" s="156">
        <v>0.1818108553073419</v>
      </c>
      <c r="N31" s="156">
        <v>6.1642015764768403E-2</v>
      </c>
    </row>
    <row r="32" spans="1:14" x14ac:dyDescent="0.25">
      <c r="A32" s="86" t="s">
        <v>1090</v>
      </c>
      <c r="B32" s="86" t="s">
        <v>1085</v>
      </c>
      <c r="C32" s="86"/>
      <c r="D32" s="705">
        <v>0.61073296727219695</v>
      </c>
      <c r="E32" s="157">
        <v>0.64471655277445949</v>
      </c>
      <c r="F32" s="157">
        <v>0.61998712714012572</v>
      </c>
      <c r="G32" s="157">
        <v>0.59609901938151555</v>
      </c>
      <c r="H32" s="157">
        <v>0.57959470839012261</v>
      </c>
      <c r="I32" s="143"/>
      <c r="J32" s="705">
        <v>0.63475120745494185</v>
      </c>
      <c r="K32" s="157">
        <v>0.65292064014030471</v>
      </c>
      <c r="L32" s="157">
        <v>0.67940115978247373</v>
      </c>
      <c r="M32" s="157">
        <v>0.67697293324635233</v>
      </c>
      <c r="N32" s="157">
        <v>0.65956041888918093</v>
      </c>
    </row>
    <row r="33" spans="1:14" x14ac:dyDescent="0.25">
      <c r="A33" s="86" t="s">
        <v>1098</v>
      </c>
      <c r="B33" s="87" t="s">
        <v>1091</v>
      </c>
      <c r="C33" s="87"/>
      <c r="D33" s="706">
        <v>1.9833852641006027</v>
      </c>
      <c r="E33" s="158">
        <v>1.1061001004253308</v>
      </c>
      <c r="F33" s="158">
        <v>1.6529350608415374</v>
      </c>
      <c r="G33" s="158">
        <v>2.2786362229858477</v>
      </c>
      <c r="H33" s="158">
        <v>2.9</v>
      </c>
      <c r="I33" s="144"/>
      <c r="J33" s="706" t="s">
        <v>491</v>
      </c>
      <c r="K33" s="158" t="s">
        <v>491</v>
      </c>
      <c r="L33" s="158" t="s">
        <v>491</v>
      </c>
      <c r="M33" s="158" t="s">
        <v>491</v>
      </c>
      <c r="N33" s="158" t="s">
        <v>491</v>
      </c>
    </row>
    <row r="34" spans="1:14" x14ac:dyDescent="0.25">
      <c r="A34" s="86" t="s">
        <v>1099</v>
      </c>
      <c r="B34" s="87" t="s">
        <v>1092</v>
      </c>
      <c r="C34" s="87"/>
      <c r="D34" s="707">
        <v>0.29520220131858432</v>
      </c>
      <c r="E34" s="159">
        <v>0.20750847152209198</v>
      </c>
      <c r="F34" s="159">
        <v>0.25120218893270924</v>
      </c>
      <c r="G34" s="159">
        <v>0.33049045596369919</v>
      </c>
      <c r="H34" s="159">
        <v>0.3494708286466604</v>
      </c>
      <c r="I34" s="145"/>
      <c r="J34" s="707">
        <v>0.3384019853307012</v>
      </c>
      <c r="K34" s="159">
        <v>0.24423223334807889</v>
      </c>
      <c r="L34" s="159">
        <v>0.27427977707642709</v>
      </c>
      <c r="M34" s="159">
        <v>0.32207007423518841</v>
      </c>
      <c r="N34" s="159">
        <v>0.35245738318651576</v>
      </c>
    </row>
    <row r="35" spans="1:14" x14ac:dyDescent="0.25">
      <c r="A35" s="86" t="s">
        <v>1100</v>
      </c>
      <c r="B35" s="87" t="s">
        <v>1093</v>
      </c>
      <c r="C35" s="87"/>
      <c r="D35" s="706">
        <v>1.4705822596210825</v>
      </c>
      <c r="E35" s="158">
        <v>3.246722458050491</v>
      </c>
      <c r="F35" s="158">
        <v>1.7</v>
      </c>
      <c r="G35" s="158">
        <v>1.9</v>
      </c>
      <c r="H35" s="158">
        <v>1.3</v>
      </c>
      <c r="I35" s="144"/>
      <c r="J35" s="706">
        <v>2.0498664900775427</v>
      </c>
      <c r="K35" s="158">
        <v>4.2991936960986425</v>
      </c>
      <c r="L35" s="158">
        <v>2.2999999999999998</v>
      </c>
      <c r="M35" s="158">
        <v>3</v>
      </c>
      <c r="N35" s="158">
        <v>1.9</v>
      </c>
    </row>
    <row r="36" spans="1:14" x14ac:dyDescent="0.25">
      <c r="A36" s="86" t="s">
        <v>1101</v>
      </c>
      <c r="B36" s="86" t="s">
        <v>1094</v>
      </c>
      <c r="C36" s="86"/>
      <c r="D36" s="704">
        <v>1.8492809826084079E-2</v>
      </c>
      <c r="E36" s="156">
        <v>7.7437225831181511E-2</v>
      </c>
      <c r="F36" s="156">
        <v>3.520689811814974E-2</v>
      </c>
      <c r="G36" s="156">
        <v>2.4283161439805093E-2</v>
      </c>
      <c r="H36" s="156">
        <v>8.0000000000000002E-3</v>
      </c>
      <c r="I36" s="142"/>
      <c r="J36" s="704">
        <v>6.2658102110492442E-2</v>
      </c>
      <c r="K36" s="156">
        <v>4.403266373817883E-2</v>
      </c>
      <c r="L36" s="156">
        <v>4.3435926154406265E-2</v>
      </c>
      <c r="M36" s="156">
        <v>3.0423947676589742E-2</v>
      </c>
      <c r="N36" s="156">
        <v>1.0999999999999999E-2</v>
      </c>
    </row>
    <row r="37" spans="1:14" x14ac:dyDescent="0.25">
      <c r="A37" s="86" t="s">
        <v>1102</v>
      </c>
      <c r="B37" s="87" t="s">
        <v>1095</v>
      </c>
      <c r="C37" s="87"/>
      <c r="D37" s="704">
        <v>2.9400294757744163E-2</v>
      </c>
      <c r="E37" s="156">
        <v>0.12231113467704749</v>
      </c>
      <c r="F37" s="156">
        <v>5.7843188278375299E-2</v>
      </c>
      <c r="G37" s="156">
        <v>4.1306102266349287E-2</v>
      </c>
      <c r="H37" s="156">
        <v>1.4999999999999999E-2</v>
      </c>
      <c r="I37" s="142"/>
      <c r="J37" s="704">
        <v>9.7217341313599895E-2</v>
      </c>
      <c r="K37" s="156">
        <v>6.6184515803318064E-2</v>
      </c>
      <c r="L37" s="156">
        <v>6.4045662957957064E-2</v>
      </c>
      <c r="M37" s="156">
        <v>4.5524803690800336E-2</v>
      </c>
      <c r="N37" s="156">
        <v>1.7000000000000001E-2</v>
      </c>
    </row>
    <row r="38" spans="1:14" x14ac:dyDescent="0.25">
      <c r="A38" s="86" t="s">
        <v>1103</v>
      </c>
      <c r="B38" s="87" t="s">
        <v>1096</v>
      </c>
      <c r="C38" s="87"/>
      <c r="D38" s="704">
        <v>2.8131970144189493E-2</v>
      </c>
      <c r="E38" s="156">
        <v>6.8008274927958995E-2</v>
      </c>
      <c r="F38" s="156">
        <v>5.2673912074835724E-2</v>
      </c>
      <c r="G38" s="156">
        <v>3.7681672276587683E-2</v>
      </c>
      <c r="H38" s="156">
        <v>1.7000000000000001E-2</v>
      </c>
      <c r="I38" s="142"/>
      <c r="J38" s="704">
        <v>1.12798827797171E-2</v>
      </c>
      <c r="K38" s="156">
        <v>5.7669985154731131E-2</v>
      </c>
      <c r="L38" s="156">
        <v>4.8202564828436545E-2</v>
      </c>
      <c r="M38" s="156">
        <v>3.1435603831130608E-2</v>
      </c>
      <c r="N38" s="156">
        <v>6.0000000000000001E-3</v>
      </c>
    </row>
    <row r="39" spans="1:14" ht="15.75" thickBot="1" x14ac:dyDescent="0.3">
      <c r="A39" s="160" t="s">
        <v>1104</v>
      </c>
      <c r="B39" s="149" t="s">
        <v>1097</v>
      </c>
      <c r="C39" s="149"/>
      <c r="D39" s="708">
        <v>1.0366290898728221</v>
      </c>
      <c r="E39" s="161">
        <v>0.65585960521241837</v>
      </c>
      <c r="F39" s="161">
        <v>0.81702374670184696</v>
      </c>
      <c r="G39" s="161">
        <v>0.90456896551724142</v>
      </c>
      <c r="H39" s="161">
        <v>0.92</v>
      </c>
      <c r="I39" s="143"/>
      <c r="J39" s="708">
        <v>1.0366290898728221</v>
      </c>
      <c r="K39" s="161">
        <v>0.65585960521241837</v>
      </c>
      <c r="L39" s="161">
        <v>0.81702374670184696</v>
      </c>
      <c r="M39" s="161">
        <v>0.90456896551724142</v>
      </c>
      <c r="N39" s="161">
        <v>0.92</v>
      </c>
    </row>
    <row r="40" spans="1:14" x14ac:dyDescent="0.25">
      <c r="A40" s="126"/>
      <c r="B40" s="108"/>
      <c r="C40" s="108"/>
      <c r="D40" s="78"/>
      <c r="E40" s="78"/>
      <c r="F40" s="78"/>
      <c r="G40" s="128"/>
      <c r="H40" s="128"/>
      <c r="I40" s="141"/>
      <c r="J40" s="78"/>
      <c r="K40" s="78"/>
      <c r="L40" s="78"/>
      <c r="M40" s="128"/>
      <c r="N40" s="128"/>
    </row>
    <row r="41" spans="1:14" ht="15.75" thickBot="1" x14ac:dyDescent="0.3">
      <c r="A41" s="131" t="s">
        <v>610</v>
      </c>
      <c r="B41" s="131" t="s">
        <v>613</v>
      </c>
      <c r="C41" s="131"/>
      <c r="D41" s="78"/>
      <c r="E41" s="78"/>
      <c r="F41" s="78"/>
      <c r="G41" s="128"/>
      <c r="H41" s="128"/>
      <c r="I41" s="141"/>
      <c r="J41" s="129"/>
      <c r="K41" s="129"/>
      <c r="L41" s="129"/>
      <c r="M41" s="130"/>
      <c r="N41" s="130"/>
    </row>
    <row r="42" spans="1:14" ht="17.25" customHeight="1" thickTop="1" x14ac:dyDescent="0.25">
      <c r="A42" s="152"/>
      <c r="B42" s="152"/>
      <c r="C42" s="153"/>
      <c r="D42" s="2061" t="s">
        <v>737</v>
      </c>
      <c r="E42" s="2061"/>
      <c r="F42" s="2061"/>
      <c r="G42" s="2061"/>
      <c r="H42" s="2061"/>
      <c r="I42" s="140"/>
      <c r="J42" s="2061" t="s">
        <v>1015</v>
      </c>
      <c r="K42" s="2061"/>
      <c r="L42" s="2061"/>
      <c r="M42" s="2061"/>
      <c r="N42" s="2061"/>
    </row>
    <row r="43" spans="1:14" ht="15.75" thickBot="1" x14ac:dyDescent="0.3">
      <c r="A43" s="154"/>
      <c r="B43" s="154"/>
      <c r="C43" s="154"/>
      <c r="D43" s="971">
        <v>2018</v>
      </c>
      <c r="E43" s="972">
        <v>2017</v>
      </c>
      <c r="F43" s="972">
        <v>2016</v>
      </c>
      <c r="G43" s="972">
        <v>2015</v>
      </c>
      <c r="H43" s="972">
        <v>2014</v>
      </c>
      <c r="I43" s="1137"/>
      <c r="J43" s="971">
        <v>2018</v>
      </c>
      <c r="K43" s="972">
        <v>2017</v>
      </c>
      <c r="L43" s="972">
        <v>2016</v>
      </c>
      <c r="M43" s="972">
        <v>2015</v>
      </c>
      <c r="N43" s="972">
        <v>2014</v>
      </c>
    </row>
    <row r="44" spans="1:14" ht="21" customHeight="1" x14ac:dyDescent="0.25">
      <c r="A44" s="168" t="s">
        <v>925</v>
      </c>
      <c r="B44" s="169" t="s">
        <v>927</v>
      </c>
      <c r="C44" s="170" t="s">
        <v>471</v>
      </c>
      <c r="D44" s="709">
        <v>9984</v>
      </c>
      <c r="E44" s="170">
        <v>10371</v>
      </c>
      <c r="F44" s="170">
        <v>10140</v>
      </c>
      <c r="G44" s="170">
        <v>9868</v>
      </c>
      <c r="H44" s="170">
        <v>9427</v>
      </c>
      <c r="I44" s="165"/>
      <c r="J44" s="712" t="s">
        <v>491</v>
      </c>
      <c r="K44" s="647" t="s">
        <v>491</v>
      </c>
      <c r="L44" s="647" t="s">
        <v>491</v>
      </c>
      <c r="M44" s="647" t="s">
        <v>491</v>
      </c>
      <c r="N44" s="647" t="s">
        <v>491</v>
      </c>
    </row>
    <row r="45" spans="1:14" ht="15" customHeight="1" x14ac:dyDescent="0.25">
      <c r="A45" s="168" t="s">
        <v>923</v>
      </c>
      <c r="B45" s="169" t="s">
        <v>928</v>
      </c>
      <c r="C45" s="170" t="s">
        <v>471</v>
      </c>
      <c r="D45" s="709">
        <v>6954</v>
      </c>
      <c r="E45" s="170">
        <v>6923</v>
      </c>
      <c r="F45" s="170">
        <v>7665</v>
      </c>
      <c r="G45" s="170">
        <v>7961</v>
      </c>
      <c r="H45" s="170">
        <v>8800</v>
      </c>
      <c r="I45" s="165"/>
      <c r="J45" s="709">
        <v>4406</v>
      </c>
      <c r="K45" s="170">
        <v>4619</v>
      </c>
      <c r="L45" s="170">
        <v>5290</v>
      </c>
      <c r="M45" s="170">
        <v>5422</v>
      </c>
      <c r="N45" s="170">
        <v>5748</v>
      </c>
    </row>
    <row r="46" spans="1:14" ht="15" customHeight="1" x14ac:dyDescent="0.25">
      <c r="A46" s="168" t="s">
        <v>924</v>
      </c>
      <c r="B46" s="169" t="s">
        <v>929</v>
      </c>
      <c r="C46" s="170" t="s">
        <v>471</v>
      </c>
      <c r="D46" s="709">
        <v>3030</v>
      </c>
      <c r="E46" s="170">
        <v>3448</v>
      </c>
      <c r="F46" s="170">
        <v>2474</v>
      </c>
      <c r="G46" s="170">
        <v>1907</v>
      </c>
      <c r="H46" s="170">
        <v>627</v>
      </c>
      <c r="I46" s="165"/>
      <c r="J46" s="712" t="s">
        <v>491</v>
      </c>
      <c r="K46" s="647" t="s">
        <v>491</v>
      </c>
      <c r="L46" s="647" t="s">
        <v>491</v>
      </c>
      <c r="M46" s="647" t="s">
        <v>491</v>
      </c>
      <c r="N46" s="647" t="s">
        <v>491</v>
      </c>
    </row>
    <row r="47" spans="1:14" x14ac:dyDescent="0.25">
      <c r="A47" s="86" t="s">
        <v>926</v>
      </c>
      <c r="B47" s="87" t="s">
        <v>930</v>
      </c>
      <c r="C47" s="107" t="s">
        <v>471</v>
      </c>
      <c r="D47" s="710">
        <v>5076</v>
      </c>
      <c r="E47" s="107">
        <v>5734</v>
      </c>
      <c r="F47" s="107">
        <v>4707</v>
      </c>
      <c r="G47" s="107">
        <v>3882</v>
      </c>
      <c r="H47" s="107">
        <v>3625</v>
      </c>
      <c r="I47" s="146"/>
      <c r="J47" s="710">
        <v>5028</v>
      </c>
      <c r="K47" s="107">
        <v>5687</v>
      </c>
      <c r="L47" s="107">
        <v>4660</v>
      </c>
      <c r="M47" s="107">
        <v>3833</v>
      </c>
      <c r="N47" s="107">
        <v>3577</v>
      </c>
    </row>
    <row r="48" spans="1:14" x14ac:dyDescent="0.25">
      <c r="A48" s="86" t="s">
        <v>657</v>
      </c>
      <c r="B48" s="87" t="s">
        <v>931</v>
      </c>
      <c r="C48" s="107" t="s">
        <v>471</v>
      </c>
      <c r="D48" s="710">
        <v>2274</v>
      </c>
      <c r="E48" s="107">
        <v>2612</v>
      </c>
      <c r="F48" s="107">
        <v>2675</v>
      </c>
      <c r="G48" s="107">
        <v>2408</v>
      </c>
      <c r="H48" s="107">
        <v>2560</v>
      </c>
      <c r="I48" s="146"/>
      <c r="J48" s="710">
        <v>2007</v>
      </c>
      <c r="K48" s="107">
        <v>2354</v>
      </c>
      <c r="L48" s="107">
        <v>2422</v>
      </c>
      <c r="M48" s="107">
        <v>2179</v>
      </c>
      <c r="N48" s="107">
        <v>2312</v>
      </c>
    </row>
    <row r="49" spans="1:14" x14ac:dyDescent="0.25">
      <c r="A49" s="86" t="s">
        <v>623</v>
      </c>
      <c r="B49" s="87" t="s">
        <v>624</v>
      </c>
      <c r="C49" s="85"/>
      <c r="D49" s="699">
        <v>3508</v>
      </c>
      <c r="E49" s="113">
        <v>3908</v>
      </c>
      <c r="F49" s="113">
        <v>4131</v>
      </c>
      <c r="G49" s="113">
        <v>4177</v>
      </c>
      <c r="H49" s="113">
        <v>4563</v>
      </c>
      <c r="I49" s="146"/>
      <c r="J49" s="699">
        <v>1355</v>
      </c>
      <c r="K49" s="113">
        <v>1431</v>
      </c>
      <c r="L49" s="113">
        <v>1472</v>
      </c>
      <c r="M49" s="113">
        <v>1464</v>
      </c>
      <c r="N49" s="113">
        <v>1439</v>
      </c>
    </row>
    <row r="50" spans="1:14" ht="15.75" customHeight="1" thickBot="1" x14ac:dyDescent="0.3">
      <c r="A50" s="160" t="s">
        <v>625</v>
      </c>
      <c r="B50" s="149" t="s">
        <v>677</v>
      </c>
      <c r="C50" s="149"/>
      <c r="D50" s="711" t="s">
        <v>607</v>
      </c>
      <c r="E50" s="162" t="s">
        <v>607</v>
      </c>
      <c r="F50" s="162" t="s">
        <v>607</v>
      </c>
      <c r="G50" s="162" t="s">
        <v>607</v>
      </c>
      <c r="H50" s="162" t="s">
        <v>472</v>
      </c>
      <c r="I50" s="96"/>
      <c r="J50" s="711" t="s">
        <v>607</v>
      </c>
      <c r="K50" s="162" t="s">
        <v>607</v>
      </c>
      <c r="L50" s="162" t="s">
        <v>607</v>
      </c>
      <c r="M50" s="162" t="s">
        <v>607</v>
      </c>
      <c r="N50" s="162" t="s">
        <v>472</v>
      </c>
    </row>
    <row r="52" spans="1:14" ht="39.75" customHeight="1" x14ac:dyDescent="0.25">
      <c r="A52" s="122" t="s">
        <v>588</v>
      </c>
      <c r="B52" s="122" t="s">
        <v>590</v>
      </c>
      <c r="C52" s="122"/>
      <c r="D52" s="120"/>
      <c r="E52" s="120"/>
      <c r="F52" s="120"/>
      <c r="J52" s="120"/>
      <c r="K52" s="120"/>
      <c r="L52" s="120"/>
    </row>
    <row r="53" spans="1:14" ht="21" customHeight="1" x14ac:dyDescent="0.25">
      <c r="A53" s="122" t="s">
        <v>589</v>
      </c>
      <c r="B53" s="122" t="s">
        <v>591</v>
      </c>
      <c r="C53" s="122"/>
      <c r="D53" s="120"/>
      <c r="E53" s="120"/>
      <c r="F53" s="120"/>
      <c r="J53" s="120"/>
      <c r="K53" s="120"/>
      <c r="L53" s="120"/>
    </row>
    <row r="54" spans="1:14" ht="15" customHeight="1" x14ac:dyDescent="0.25">
      <c r="A54" s="123" t="s">
        <v>587</v>
      </c>
      <c r="B54" s="119" t="s">
        <v>592</v>
      </c>
      <c r="C54" s="119"/>
      <c r="D54" s="120"/>
      <c r="E54" s="120"/>
      <c r="F54" s="120"/>
      <c r="J54" s="120"/>
      <c r="K54" s="120"/>
      <c r="L54" s="120"/>
    </row>
    <row r="55" spans="1:14" ht="30" customHeight="1" x14ac:dyDescent="0.25">
      <c r="A55" s="931" t="s">
        <v>1050</v>
      </c>
      <c r="B55" s="123" t="s">
        <v>1049</v>
      </c>
      <c r="C55" s="123"/>
    </row>
    <row r="56" spans="1:14" ht="20.25" customHeight="1" x14ac:dyDescent="0.25">
      <c r="A56" s="123" t="s">
        <v>1064</v>
      </c>
      <c r="B56" s="123" t="s">
        <v>1051</v>
      </c>
      <c r="C56" s="123"/>
    </row>
    <row r="57" spans="1:14" x14ac:dyDescent="0.25">
      <c r="A57" s="119" t="s">
        <v>1065</v>
      </c>
      <c r="B57" s="119" t="s">
        <v>1052</v>
      </c>
      <c r="C57" s="119"/>
    </row>
    <row r="58" spans="1:14" ht="19.5" x14ac:dyDescent="0.25">
      <c r="A58" s="123" t="s">
        <v>1066</v>
      </c>
      <c r="B58" s="123" t="s">
        <v>1053</v>
      </c>
      <c r="C58" s="123"/>
    </row>
    <row r="59" spans="1:14" ht="15" customHeight="1" x14ac:dyDescent="0.25">
      <c r="A59" s="123" t="s">
        <v>1067</v>
      </c>
      <c r="B59" s="123" t="s">
        <v>1054</v>
      </c>
      <c r="C59" s="123"/>
    </row>
    <row r="60" spans="1:14" x14ac:dyDescent="0.25">
      <c r="A60" s="121" t="s">
        <v>1068</v>
      </c>
      <c r="B60" s="121" t="s">
        <v>1055</v>
      </c>
      <c r="C60" s="121"/>
      <c r="D60" s="124"/>
      <c r="E60" s="124"/>
      <c r="F60" s="124"/>
      <c r="J60" s="124"/>
      <c r="K60" s="124"/>
      <c r="L60" s="124"/>
    </row>
    <row r="61" spans="1:14" ht="21.75" customHeight="1" x14ac:dyDescent="0.25">
      <c r="A61" s="123" t="s">
        <v>1069</v>
      </c>
      <c r="B61" s="123" t="s">
        <v>1056</v>
      </c>
      <c r="C61" s="123"/>
    </row>
    <row r="62" spans="1:14" ht="22.5" customHeight="1" x14ac:dyDescent="0.25">
      <c r="A62" s="123" t="s">
        <v>1070</v>
      </c>
      <c r="B62" s="123" t="s">
        <v>1057</v>
      </c>
      <c r="C62" s="123"/>
    </row>
    <row r="63" spans="1:14" ht="22.5" customHeight="1" x14ac:dyDescent="0.25">
      <c r="A63" s="123" t="s">
        <v>1071</v>
      </c>
      <c r="B63" s="123" t="s">
        <v>1058</v>
      </c>
      <c r="C63" s="123"/>
    </row>
    <row r="64" spans="1:14" ht="24" customHeight="1" x14ac:dyDescent="0.25">
      <c r="A64" s="931" t="s">
        <v>1072</v>
      </c>
      <c r="B64" s="123" t="s">
        <v>1059</v>
      </c>
      <c r="C64" s="123"/>
    </row>
    <row r="65" spans="1:12" ht="24" customHeight="1" x14ac:dyDescent="0.25">
      <c r="A65" s="123" t="s">
        <v>1073</v>
      </c>
      <c r="B65" s="123" t="s">
        <v>1060</v>
      </c>
      <c r="C65" s="123"/>
      <c r="D65" s="124"/>
      <c r="E65" s="124"/>
      <c r="F65" s="124"/>
      <c r="J65" s="124"/>
      <c r="K65" s="124"/>
      <c r="L65" s="124"/>
    </row>
    <row r="66" spans="1:12" ht="24.75" customHeight="1" x14ac:dyDescent="0.25">
      <c r="A66" s="123" t="s">
        <v>1074</v>
      </c>
      <c r="B66" s="123" t="s">
        <v>1061</v>
      </c>
      <c r="C66" s="123"/>
    </row>
    <row r="67" spans="1:12" ht="45.75" customHeight="1" x14ac:dyDescent="0.25">
      <c r="A67" s="123" t="s">
        <v>1075</v>
      </c>
      <c r="B67" s="123" t="s">
        <v>1062</v>
      </c>
      <c r="C67" s="123"/>
    </row>
    <row r="68" spans="1:12" ht="14.25" customHeight="1" x14ac:dyDescent="0.25">
      <c r="A68" s="931" t="s">
        <v>1076</v>
      </c>
      <c r="B68" s="123" t="s">
        <v>1063</v>
      </c>
      <c r="C68" s="123"/>
    </row>
  </sheetData>
  <sheetProtection algorithmName="SHA-512" hashValue="n0YrIHPsSAf5xneYkTCUc77npjkfh7uUET0rHGE7KVt/qEgCc0JGGbHKcn+c6lbZssfQ76pa69aqJogNYXt9dQ==" saltValue="iTWN2AmyjSm7pPm1LVtQxw==" spinCount="100000" sheet="1" objects="1" scenarios="1"/>
  <mergeCells count="6">
    <mergeCell ref="D6:H6"/>
    <mergeCell ref="J6:N6"/>
    <mergeCell ref="D26:H26"/>
    <mergeCell ref="J26:N26"/>
    <mergeCell ref="D42:H42"/>
    <mergeCell ref="J42:N42"/>
  </mergeCells>
  <pageMargins left="0" right="0" top="0.59055118110236227" bottom="0" header="0" footer="0"/>
  <pageSetup paperSize="9" scale="6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17"/>
  <sheetViews>
    <sheetView showGridLines="0" zoomScaleNormal="100" workbookViewId="0">
      <pane ySplit="2" topLeftCell="A3" activePane="bottomLeft" state="frozen"/>
      <selection pane="bottomLeft" activeCell="A3" sqref="A3"/>
    </sheetView>
  </sheetViews>
  <sheetFormatPr defaultColWidth="9.140625" defaultRowHeight="11.25" outlineLevelCol="1" x14ac:dyDescent="0.25"/>
  <cols>
    <col min="1" max="1" width="51.85546875" style="34" customWidth="1"/>
    <col min="2" max="2" width="47.42578125" style="34" customWidth="1" outlineLevel="1"/>
    <col min="3" max="4" width="14.5703125" style="34" customWidth="1"/>
    <col min="5" max="5" width="4.42578125" style="34" customWidth="1"/>
    <col min="6" max="7" width="14.5703125" style="34" customWidth="1"/>
    <col min="8" max="8" width="13.7109375" style="34" customWidth="1"/>
    <col min="9" max="16384" width="9.140625" style="34"/>
  </cols>
  <sheetData>
    <row r="1" spans="1:7" ht="15.75" x14ac:dyDescent="0.25">
      <c r="A1" s="69" t="str">
        <f>'Key Figures'!A1</f>
        <v>LATVENERGO KONCERNA KONSOLIDĒTIE un</v>
      </c>
      <c r="B1" s="69" t="str">
        <f>'Key Figures'!B1</f>
        <v>LATVENERGO GROUP CONSOLIDATED and</v>
      </c>
      <c r="C1" s="27"/>
      <c r="D1" s="27"/>
    </row>
    <row r="2" spans="1:7" ht="15.75" x14ac:dyDescent="0.25">
      <c r="A2" s="69" t="str">
        <f>'Key Figures'!A2</f>
        <v>AS „LATVENERGO” 2018. GADA FINANŠU PĀRSKATI</v>
      </c>
      <c r="B2" s="69" t="str">
        <f>'Key Figures'!B2</f>
        <v>LATVENERGO AS FINANCIAL STATEMENTS 2018</v>
      </c>
      <c r="C2" s="27"/>
      <c r="D2" s="27"/>
    </row>
    <row r="3" spans="1:7" s="36" customFormat="1" ht="15.75" x14ac:dyDescent="0.25">
      <c r="C3" s="35"/>
      <c r="D3" s="35"/>
      <c r="E3" s="21"/>
    </row>
    <row r="4" spans="1:7" ht="23.25" customHeight="1" x14ac:dyDescent="0.25">
      <c r="A4" s="2118"/>
      <c r="B4" s="2118"/>
      <c r="C4" s="2118"/>
      <c r="D4" s="2118"/>
      <c r="G4" s="22"/>
    </row>
    <row r="6" spans="1:7" s="36" customFormat="1" ht="16.5" thickBot="1" x14ac:dyDescent="0.3">
      <c r="A6" s="35" t="s">
        <v>848</v>
      </c>
      <c r="B6" s="35" t="s">
        <v>1205</v>
      </c>
      <c r="C6" s="35"/>
      <c r="D6" s="35"/>
      <c r="G6" s="412" t="s">
        <v>51</v>
      </c>
    </row>
    <row r="7" spans="1:7" s="24" customFormat="1" ht="18.75" customHeight="1" x14ac:dyDescent="0.25">
      <c r="A7" s="2067"/>
      <c r="B7" s="2067"/>
      <c r="C7" s="2062" t="s">
        <v>737</v>
      </c>
      <c r="D7" s="2062"/>
      <c r="E7" s="172"/>
      <c r="F7" s="2062" t="s">
        <v>1015</v>
      </c>
      <c r="G7" s="2062"/>
    </row>
    <row r="8" spans="1:7" s="22" customFormat="1" ht="15.75" thickBot="1" x14ac:dyDescent="0.3">
      <c r="A8" s="2068"/>
      <c r="B8" s="2068"/>
      <c r="C8" s="684">
        <v>2018</v>
      </c>
      <c r="D8" s="191">
        <v>2017</v>
      </c>
      <c r="E8" s="173"/>
      <c r="F8" s="684">
        <v>2018</v>
      </c>
      <c r="G8" s="191">
        <v>2017</v>
      </c>
    </row>
    <row r="9" spans="1:7" x14ac:dyDescent="0.25">
      <c r="A9" s="38"/>
      <c r="B9" s="38"/>
      <c r="C9" s="685"/>
      <c r="D9" s="39"/>
      <c r="F9" s="685"/>
      <c r="G9" s="39"/>
    </row>
    <row r="10" spans="1:7" ht="22.5" x14ac:dyDescent="0.2">
      <c r="A10" s="917" t="s">
        <v>1530</v>
      </c>
      <c r="B10" s="916" t="s">
        <v>1529</v>
      </c>
      <c r="C10" s="791">
        <v>81004</v>
      </c>
      <c r="D10" s="892">
        <v>140000</v>
      </c>
      <c r="F10" s="791">
        <v>81004</v>
      </c>
      <c r="G10" s="892">
        <v>140000</v>
      </c>
    </row>
    <row r="11" spans="1:7" x14ac:dyDescent="0.25">
      <c r="A11" s="396" t="s">
        <v>1250</v>
      </c>
      <c r="B11" s="396" t="s">
        <v>1251</v>
      </c>
      <c r="C11" s="699">
        <v>7359</v>
      </c>
      <c r="D11" s="180">
        <v>6900</v>
      </c>
      <c r="F11" s="699">
        <v>5812</v>
      </c>
      <c r="G11" s="180">
        <v>5907</v>
      </c>
    </row>
    <row r="12" spans="1:7" x14ac:dyDescent="0.2">
      <c r="A12" s="367" t="s">
        <v>338</v>
      </c>
      <c r="B12" s="395" t="s">
        <v>337</v>
      </c>
      <c r="C12" s="791">
        <v>1254</v>
      </c>
      <c r="D12" s="393">
        <v>254</v>
      </c>
      <c r="F12" s="791">
        <v>3763</v>
      </c>
      <c r="G12" s="393">
        <v>929</v>
      </c>
    </row>
    <row r="13" spans="1:7" x14ac:dyDescent="0.2">
      <c r="A13" s="396" t="s">
        <v>1247</v>
      </c>
      <c r="B13" s="396" t="s">
        <v>1248</v>
      </c>
      <c r="C13" s="715">
        <v>91</v>
      </c>
      <c r="D13" s="1154">
        <v>0</v>
      </c>
      <c r="F13" s="715">
        <v>2</v>
      </c>
      <c r="G13" s="1154">
        <v>0</v>
      </c>
    </row>
    <row r="14" spans="1:7" x14ac:dyDescent="0.25">
      <c r="A14" s="396" t="s">
        <v>1252</v>
      </c>
      <c r="B14" s="396" t="s">
        <v>1253</v>
      </c>
      <c r="C14" s="715">
        <v>618</v>
      </c>
      <c r="D14" s="195">
        <v>803</v>
      </c>
      <c r="F14" s="715">
        <v>279</v>
      </c>
      <c r="G14" s="195">
        <v>579</v>
      </c>
    </row>
    <row r="15" spans="1:7" ht="12" thickBot="1" x14ac:dyDescent="0.3">
      <c r="A15" s="918" t="s">
        <v>1249</v>
      </c>
      <c r="B15" s="918" t="s">
        <v>1246</v>
      </c>
      <c r="C15" s="702">
        <v>2934</v>
      </c>
      <c r="D15" s="377">
        <v>1993</v>
      </c>
      <c r="F15" s="702">
        <v>321</v>
      </c>
      <c r="G15" s="377">
        <v>87</v>
      </c>
    </row>
    <row r="16" spans="1:7" ht="12" thickBot="1" x14ac:dyDescent="0.3">
      <c r="A16" s="583" t="s">
        <v>75</v>
      </c>
      <c r="B16" s="583" t="s">
        <v>328</v>
      </c>
      <c r="C16" s="777">
        <v>93260</v>
      </c>
      <c r="D16" s="583">
        <v>149950</v>
      </c>
      <c r="F16" s="777">
        <v>91181</v>
      </c>
      <c r="G16" s="583">
        <v>147502</v>
      </c>
    </row>
    <row r="17" spans="1:4" x14ac:dyDescent="0.25">
      <c r="A17" s="31" t="s">
        <v>1736</v>
      </c>
      <c r="B17" s="31" t="s">
        <v>1737</v>
      </c>
      <c r="C17" s="40"/>
      <c r="D17" s="40"/>
    </row>
  </sheetData>
  <sheetProtection algorithmName="SHA-512" hashValue="scJs8O0YbbjqwF+Qum2xGa1lx3BSrA1TsoY9eHcyrn0hOBHcp89IOiXLe2V2tElzaK8FFmlEU8B6PD7sw/kY0Q==" saltValue="jBV7Z3lvSOLF//97IBBMVQ==" spinCount="100000" sheet="1" objects="1" scenarios="1"/>
  <mergeCells count="5">
    <mergeCell ref="A7:A8"/>
    <mergeCell ref="B7:B8"/>
    <mergeCell ref="C7:D7"/>
    <mergeCell ref="F7:G7"/>
    <mergeCell ref="A4:D4"/>
  </mergeCells>
  <pageMargins left="0" right="0" top="0.55118110236220474"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101"/>
  <sheetViews>
    <sheetView showGridLines="0" zoomScaleNormal="100" workbookViewId="0">
      <pane ySplit="2" topLeftCell="A3" activePane="bottomLeft" state="frozen"/>
      <selection pane="bottomLeft" activeCell="A3" sqref="A3"/>
    </sheetView>
  </sheetViews>
  <sheetFormatPr defaultColWidth="9.140625" defaultRowHeight="11.25" outlineLevelCol="1" x14ac:dyDescent="0.25"/>
  <cols>
    <col min="1" max="1" width="44.42578125" style="34" customWidth="1"/>
    <col min="2" max="2" width="45.5703125" style="34" customWidth="1" outlineLevel="1"/>
    <col min="3" max="4" width="14.5703125" style="34" customWidth="1"/>
    <col min="5" max="5" width="4.42578125" style="34" customWidth="1"/>
    <col min="6" max="7" width="14.5703125" style="34" customWidth="1"/>
    <col min="8" max="8" width="13.7109375" style="34" customWidth="1"/>
    <col min="9" max="16384" width="9.140625" style="34"/>
  </cols>
  <sheetData>
    <row r="1" spans="1:7" ht="15.75" x14ac:dyDescent="0.25">
      <c r="A1" s="69" t="s">
        <v>1211</v>
      </c>
      <c r="B1" s="69" t="s">
        <v>1212</v>
      </c>
    </row>
    <row r="2" spans="1:7" ht="15.75" x14ac:dyDescent="0.25">
      <c r="A2" s="69" t="s">
        <v>1216</v>
      </c>
      <c r="B2" s="69" t="s">
        <v>1217</v>
      </c>
    </row>
    <row r="3" spans="1:7" s="36" customFormat="1" ht="15.75" x14ac:dyDescent="0.25">
      <c r="C3" s="27"/>
      <c r="D3" s="27"/>
      <c r="E3" s="21"/>
      <c r="G3" s="34"/>
    </row>
    <row r="4" spans="1:7" x14ac:dyDescent="0.25">
      <c r="A4" s="40"/>
      <c r="B4" s="40"/>
      <c r="C4" s="40"/>
      <c r="D4" s="40"/>
    </row>
    <row r="5" spans="1:7" s="36" customFormat="1" ht="16.5" thickBot="1" x14ac:dyDescent="0.25">
      <c r="A5" s="35" t="s">
        <v>850</v>
      </c>
      <c r="B5" s="35" t="s">
        <v>1201</v>
      </c>
      <c r="C5" s="35"/>
      <c r="D5" s="35"/>
      <c r="G5" s="1162" t="s">
        <v>51</v>
      </c>
    </row>
    <row r="6" spans="1:7" s="24" customFormat="1" ht="18.75" customHeight="1" thickBot="1" x14ac:dyDescent="0.3">
      <c r="A6" s="2067"/>
      <c r="B6" s="2067"/>
      <c r="C6" s="2067" t="s">
        <v>737</v>
      </c>
      <c r="D6" s="2067"/>
      <c r="E6" s="172"/>
      <c r="F6" s="2067" t="s">
        <v>1015</v>
      </c>
      <c r="G6" s="2067"/>
    </row>
    <row r="7" spans="1:7" s="22" customFormat="1" ht="15.75" thickBot="1" x14ac:dyDescent="0.3">
      <c r="A7" s="2074"/>
      <c r="B7" s="2074"/>
      <c r="C7" s="1027">
        <v>2018</v>
      </c>
      <c r="D7" s="1028">
        <v>2017</v>
      </c>
      <c r="E7" s="173"/>
      <c r="F7" s="1027">
        <v>2018</v>
      </c>
      <c r="G7" s="1028">
        <v>2017</v>
      </c>
    </row>
    <row r="8" spans="1:7" x14ac:dyDescent="0.25">
      <c r="A8" s="38"/>
      <c r="B8" s="38"/>
      <c r="C8" s="1092"/>
      <c r="D8" s="39"/>
      <c r="F8" s="1092"/>
      <c r="G8" s="39"/>
    </row>
    <row r="9" spans="1:7" x14ac:dyDescent="0.25">
      <c r="A9" s="63" t="s">
        <v>76</v>
      </c>
      <c r="B9" s="63" t="s">
        <v>230</v>
      </c>
      <c r="C9" s="686"/>
      <c r="D9" s="63"/>
      <c r="F9" s="686"/>
      <c r="G9" s="63"/>
    </row>
    <row r="10" spans="1:7" x14ac:dyDescent="0.25">
      <c r="A10" s="285" t="s">
        <v>690</v>
      </c>
      <c r="B10" s="285" t="s">
        <v>691</v>
      </c>
      <c r="C10" s="661">
        <v>196660</v>
      </c>
      <c r="D10" s="335">
        <v>124637</v>
      </c>
      <c r="E10" s="682"/>
      <c r="F10" s="661">
        <v>78747</v>
      </c>
      <c r="G10" s="335">
        <v>27187</v>
      </c>
    </row>
    <row r="11" spans="1:7" ht="22.5" x14ac:dyDescent="0.2">
      <c r="A11" s="367" t="s">
        <v>1606</v>
      </c>
      <c r="B11" s="395" t="s">
        <v>1605</v>
      </c>
      <c r="C11" s="755">
        <v>417</v>
      </c>
      <c r="D11" s="183">
        <v>3435</v>
      </c>
      <c r="E11" s="1161"/>
      <c r="F11" s="714">
        <v>417</v>
      </c>
      <c r="G11" s="183">
        <v>3435</v>
      </c>
    </row>
    <row r="12" spans="1:7" ht="23.25" thickBot="1" x14ac:dyDescent="0.3">
      <c r="A12" s="918" t="s">
        <v>1691</v>
      </c>
      <c r="B12" s="396" t="s">
        <v>1690</v>
      </c>
      <c r="C12" s="657">
        <v>71368</v>
      </c>
      <c r="D12" s="219">
        <v>71044</v>
      </c>
      <c r="E12" s="682"/>
      <c r="F12" s="1164">
        <v>1015</v>
      </c>
      <c r="G12" s="219">
        <v>845</v>
      </c>
    </row>
    <row r="13" spans="1:7" x14ac:dyDescent="0.25">
      <c r="A13" s="286"/>
      <c r="B13" s="683"/>
      <c r="C13" s="594">
        <v>268445</v>
      </c>
      <c r="D13" s="199">
        <v>199116</v>
      </c>
      <c r="E13" s="682"/>
      <c r="F13" s="594">
        <v>80179</v>
      </c>
      <c r="G13" s="199">
        <v>31467</v>
      </c>
    </row>
    <row r="14" spans="1:7" x14ac:dyDescent="0.25">
      <c r="A14" s="146" t="s">
        <v>651</v>
      </c>
      <c r="B14" s="146" t="s">
        <v>650</v>
      </c>
      <c r="C14" s="655">
        <v>197485</v>
      </c>
      <c r="D14" s="186">
        <v>118185</v>
      </c>
      <c r="E14" s="682"/>
      <c r="F14" s="655">
        <v>190139</v>
      </c>
      <c r="G14" s="186">
        <v>112248</v>
      </c>
    </row>
    <row r="15" spans="1:7" ht="12" thickBot="1" x14ac:dyDescent="0.3">
      <c r="A15" s="367" t="s">
        <v>77</v>
      </c>
      <c r="B15" s="396" t="s">
        <v>231</v>
      </c>
      <c r="C15" s="657">
        <v>31363</v>
      </c>
      <c r="D15" s="219">
        <v>32389</v>
      </c>
      <c r="E15" s="682"/>
      <c r="F15" s="657">
        <v>14274</v>
      </c>
      <c r="G15" s="219">
        <v>12388</v>
      </c>
    </row>
    <row r="16" spans="1:7" ht="12" thickBot="1" x14ac:dyDescent="0.3">
      <c r="A16" s="384" t="s">
        <v>78</v>
      </c>
      <c r="B16" s="583" t="s">
        <v>327</v>
      </c>
      <c r="C16" s="659">
        <v>497293</v>
      </c>
      <c r="D16" s="318">
        <v>349690</v>
      </c>
      <c r="E16" s="682"/>
      <c r="F16" s="659">
        <v>284592</v>
      </c>
      <c r="G16" s="318">
        <v>156103</v>
      </c>
    </row>
    <row r="17" spans="1:7" ht="15" x14ac:dyDescent="0.25">
      <c r="C17" s="27"/>
    </row>
    <row r="18" spans="1:7" s="36" customFormat="1" ht="16.5" thickBot="1" x14ac:dyDescent="0.25">
      <c r="A18" s="35" t="s">
        <v>849</v>
      </c>
      <c r="B18" s="35" t="s">
        <v>1202</v>
      </c>
      <c r="C18" s="35"/>
      <c r="D18" s="35"/>
      <c r="G18" s="1162" t="str">
        <f>G5</f>
        <v>EUR'000</v>
      </c>
    </row>
    <row r="19" spans="1:7" s="24" customFormat="1" ht="18.75" customHeight="1" thickBot="1" x14ac:dyDescent="0.3">
      <c r="A19" s="2067"/>
      <c r="B19" s="2067"/>
      <c r="C19" s="2062" t="s">
        <v>737</v>
      </c>
      <c r="D19" s="2062"/>
      <c r="E19" s="172"/>
      <c r="F19" s="2062" t="str">
        <f>F6</f>
        <v>Mātessabiedrība/Parent Company</v>
      </c>
      <c r="G19" s="2062"/>
    </row>
    <row r="20" spans="1:7" s="22" customFormat="1" ht="15.75" thickBot="1" x14ac:dyDescent="0.3">
      <c r="A20" s="2074"/>
      <c r="B20" s="2074"/>
      <c r="C20" s="1027">
        <v>2018</v>
      </c>
      <c r="D20" s="1028">
        <v>2017</v>
      </c>
      <c r="E20" s="173"/>
      <c r="F20" s="1027">
        <v>2018</v>
      </c>
      <c r="G20" s="1028">
        <v>2017</v>
      </c>
    </row>
    <row r="21" spans="1:7" x14ac:dyDescent="0.25">
      <c r="A21" s="38"/>
      <c r="B21" s="38"/>
      <c r="C21" s="1092"/>
      <c r="D21" s="39"/>
      <c r="F21" s="1092"/>
      <c r="G21" s="39"/>
    </row>
    <row r="22" spans="1:7" x14ac:dyDescent="0.25">
      <c r="A22" s="38"/>
      <c r="B22" s="38"/>
      <c r="C22" s="1092"/>
      <c r="D22" s="39"/>
      <c r="F22" s="1092"/>
      <c r="G22" s="39"/>
    </row>
    <row r="23" spans="1:7" x14ac:dyDescent="0.25">
      <c r="A23" s="146" t="s">
        <v>79</v>
      </c>
      <c r="B23" s="146" t="s">
        <v>232</v>
      </c>
      <c r="C23" s="727">
        <v>73523</v>
      </c>
      <c r="D23" s="222">
        <v>74453</v>
      </c>
      <c r="F23" s="727">
        <v>31164</v>
      </c>
      <c r="G23" s="222">
        <v>31233</v>
      </c>
    </row>
    <row r="24" spans="1:7" x14ac:dyDescent="0.25">
      <c r="A24" s="367" t="s">
        <v>1256</v>
      </c>
      <c r="B24" s="367" t="s">
        <v>1257</v>
      </c>
      <c r="C24" s="727">
        <v>17685</v>
      </c>
      <c r="D24" s="222">
        <v>17526</v>
      </c>
      <c r="F24" s="727">
        <v>7448</v>
      </c>
      <c r="G24" s="222">
        <v>7307</v>
      </c>
    </row>
    <row r="25" spans="1:7" x14ac:dyDescent="0.25">
      <c r="A25" s="367" t="s">
        <v>80</v>
      </c>
      <c r="B25" s="367" t="s">
        <v>233</v>
      </c>
      <c r="C25" s="727">
        <v>6078</v>
      </c>
      <c r="D25" s="222">
        <v>15086</v>
      </c>
      <c r="F25" s="727">
        <v>1199</v>
      </c>
      <c r="G25" s="222">
        <v>3845</v>
      </c>
    </row>
    <row r="26" spans="1:7" ht="11.25" customHeight="1" x14ac:dyDescent="0.25">
      <c r="A26" s="367" t="s">
        <v>81</v>
      </c>
      <c r="B26" s="367" t="s">
        <v>234</v>
      </c>
      <c r="C26" s="727">
        <v>2256</v>
      </c>
      <c r="D26" s="222">
        <v>2225</v>
      </c>
      <c r="F26" s="727">
        <v>893</v>
      </c>
      <c r="G26" s="222">
        <v>901</v>
      </c>
    </row>
    <row r="27" spans="1:7" x14ac:dyDescent="0.2">
      <c r="A27" s="367" t="s">
        <v>1254</v>
      </c>
      <c r="B27" s="367" t="s">
        <v>1255</v>
      </c>
      <c r="C27" s="791">
        <v>1200</v>
      </c>
      <c r="D27" s="393">
        <v>1048</v>
      </c>
      <c r="F27" s="791">
        <v>426</v>
      </c>
      <c r="G27" s="393">
        <v>378</v>
      </c>
    </row>
    <row r="28" spans="1:7" ht="11.25" customHeight="1" x14ac:dyDescent="0.25">
      <c r="A28" s="367" t="s">
        <v>599</v>
      </c>
      <c r="B28" s="367" t="s">
        <v>600</v>
      </c>
      <c r="C28" s="727">
        <v>3192</v>
      </c>
      <c r="D28" s="222">
        <v>3131</v>
      </c>
      <c r="F28" s="727">
        <v>1289</v>
      </c>
      <c r="G28" s="222">
        <v>1228</v>
      </c>
    </row>
    <row r="29" spans="1:7" ht="12" thickBot="1" x14ac:dyDescent="0.25">
      <c r="A29" s="146" t="s">
        <v>412</v>
      </c>
      <c r="B29" s="146" t="s">
        <v>413</v>
      </c>
      <c r="C29" s="717">
        <v>-172</v>
      </c>
      <c r="D29" s="374">
        <v>-180</v>
      </c>
      <c r="F29" s="717">
        <v>-23</v>
      </c>
      <c r="G29" s="1154">
        <v>0</v>
      </c>
    </row>
    <row r="30" spans="1:7" ht="22.5" x14ac:dyDescent="0.2">
      <c r="A30" s="807" t="s">
        <v>82</v>
      </c>
      <c r="B30" s="808" t="s">
        <v>256</v>
      </c>
      <c r="C30" s="805">
        <v>103762</v>
      </c>
      <c r="D30" s="806">
        <v>113289</v>
      </c>
      <c r="F30" s="805">
        <v>42396</v>
      </c>
      <c r="G30" s="806">
        <v>44892</v>
      </c>
    </row>
    <row r="31" spans="1:7" x14ac:dyDescent="0.25">
      <c r="A31" s="1091"/>
      <c r="B31" s="1091"/>
      <c r="C31" s="1092"/>
      <c r="D31" s="97"/>
      <c r="F31" s="1092"/>
      <c r="G31" s="97"/>
    </row>
    <row r="32" spans="1:7" x14ac:dyDescent="0.25">
      <c r="A32" s="1091" t="s">
        <v>1524</v>
      </c>
      <c r="B32" s="1091" t="s">
        <v>1523</v>
      </c>
      <c r="C32" s="1092"/>
      <c r="D32" s="97"/>
      <c r="F32" s="1092"/>
      <c r="G32" s="97"/>
    </row>
    <row r="33" spans="1:7" x14ac:dyDescent="0.25">
      <c r="A33" s="285" t="s">
        <v>79</v>
      </c>
      <c r="B33" s="285" t="s">
        <v>232</v>
      </c>
      <c r="C33" s="741">
        <v>1992</v>
      </c>
      <c r="D33" s="262">
        <v>1880</v>
      </c>
      <c r="E33" s="105"/>
      <c r="F33" s="741">
        <v>769</v>
      </c>
      <c r="G33" s="262">
        <v>865</v>
      </c>
    </row>
    <row r="34" spans="1:7" x14ac:dyDescent="0.25">
      <c r="A34" s="396" t="s">
        <v>1256</v>
      </c>
      <c r="B34" s="396" t="s">
        <v>1257</v>
      </c>
      <c r="C34" s="741">
        <v>499</v>
      </c>
      <c r="D34" s="262">
        <v>451</v>
      </c>
      <c r="E34" s="105"/>
      <c r="F34" s="741">
        <v>186</v>
      </c>
      <c r="G34" s="262">
        <v>206</v>
      </c>
    </row>
    <row r="35" spans="1:7" x14ac:dyDescent="0.2">
      <c r="A35" s="367" t="s">
        <v>80</v>
      </c>
      <c r="B35" s="367" t="s">
        <v>233</v>
      </c>
      <c r="C35" s="700">
        <v>75</v>
      </c>
      <c r="D35" s="243">
        <v>206</v>
      </c>
      <c r="F35" s="700">
        <v>75</v>
      </c>
      <c r="G35" s="1154">
        <v>0</v>
      </c>
    </row>
    <row r="36" spans="1:7" x14ac:dyDescent="0.2">
      <c r="A36" s="367" t="s">
        <v>81</v>
      </c>
      <c r="B36" s="367" t="s">
        <v>234</v>
      </c>
      <c r="C36" s="700">
        <v>24</v>
      </c>
      <c r="D36" s="243">
        <v>30</v>
      </c>
      <c r="F36" s="700">
        <v>4</v>
      </c>
      <c r="G36" s="1154">
        <v>0</v>
      </c>
    </row>
    <row r="37" spans="1:7" ht="12" thickBot="1" x14ac:dyDescent="0.3">
      <c r="A37" s="367" t="s">
        <v>599</v>
      </c>
      <c r="B37" s="367" t="s">
        <v>600</v>
      </c>
      <c r="C37" s="700">
        <v>31</v>
      </c>
      <c r="D37" s="243">
        <v>26</v>
      </c>
      <c r="F37" s="700">
        <v>7</v>
      </c>
      <c r="G37" s="243">
        <v>7</v>
      </c>
    </row>
    <row r="38" spans="1:7" ht="12" thickBot="1" x14ac:dyDescent="0.3">
      <c r="A38" s="583" t="s">
        <v>547</v>
      </c>
      <c r="B38" s="804" t="s">
        <v>548</v>
      </c>
      <c r="C38" s="659">
        <v>2621</v>
      </c>
      <c r="D38" s="318">
        <v>2593</v>
      </c>
      <c r="F38" s="659">
        <v>1041</v>
      </c>
      <c r="G38" s="318">
        <v>1078</v>
      </c>
    </row>
    <row r="39" spans="1:7" s="71" customFormat="1" ht="69" customHeight="1" x14ac:dyDescent="0.25">
      <c r="A39" s="1097" t="s">
        <v>1179</v>
      </c>
      <c r="B39" s="1098" t="s">
        <v>1180</v>
      </c>
      <c r="C39" s="1090"/>
      <c r="D39" s="1090"/>
    </row>
    <row r="40" spans="1:7" s="71" customFormat="1" ht="12" thickBot="1" x14ac:dyDescent="0.25">
      <c r="A40" s="72"/>
      <c r="B40" s="1099"/>
      <c r="C40" s="1090"/>
      <c r="D40" s="1090"/>
      <c r="G40" s="1163" t="str">
        <f>G18</f>
        <v>EUR'000</v>
      </c>
    </row>
    <row r="41" spans="1:7" s="24" customFormat="1" ht="18.75" customHeight="1" thickBot="1" x14ac:dyDescent="0.3">
      <c r="A41" s="2067"/>
      <c r="B41" s="2067"/>
      <c r="C41" s="2062" t="s">
        <v>737</v>
      </c>
      <c r="D41" s="2062"/>
      <c r="E41" s="172"/>
      <c r="F41" s="2062" t="str">
        <f>F6</f>
        <v>Mātessabiedrība/Parent Company</v>
      </c>
      <c r="G41" s="2062"/>
    </row>
    <row r="42" spans="1:7" s="22" customFormat="1" ht="15.75" thickBot="1" x14ac:dyDescent="0.3">
      <c r="A42" s="2074"/>
      <c r="B42" s="2074"/>
      <c r="C42" s="1027">
        <v>2018</v>
      </c>
      <c r="D42" s="1028">
        <v>2017</v>
      </c>
      <c r="E42" s="173"/>
      <c r="F42" s="1027">
        <v>2018</v>
      </c>
      <c r="G42" s="1028">
        <v>2017</v>
      </c>
    </row>
    <row r="43" spans="1:7" s="71" customFormat="1" x14ac:dyDescent="0.25">
      <c r="A43" s="135" t="s">
        <v>488</v>
      </c>
      <c r="B43" s="135" t="s">
        <v>475</v>
      </c>
      <c r="C43" s="741">
        <v>3508</v>
      </c>
      <c r="D43" s="262">
        <v>3908</v>
      </c>
      <c r="E43" s="1090"/>
      <c r="F43" s="741">
        <v>1355</v>
      </c>
      <c r="G43" s="398">
        <v>1431</v>
      </c>
    </row>
    <row r="44" spans="1:7" s="71" customFormat="1" ht="12" thickBot="1" x14ac:dyDescent="0.3">
      <c r="A44" s="160" t="s">
        <v>489</v>
      </c>
      <c r="B44" s="160" t="s">
        <v>490</v>
      </c>
      <c r="C44" s="793">
        <v>3617</v>
      </c>
      <c r="D44" s="400">
        <v>4075</v>
      </c>
      <c r="E44" s="1090"/>
      <c r="F44" s="793">
        <v>1387</v>
      </c>
      <c r="G44" s="399">
        <v>1467</v>
      </c>
    </row>
    <row r="45" spans="1:7" x14ac:dyDescent="0.25">
      <c r="C45" s="105"/>
      <c r="D45" s="105"/>
    </row>
    <row r="46" spans="1:7" s="36" customFormat="1" ht="35.450000000000003" customHeight="1" thickBot="1" x14ac:dyDescent="0.3">
      <c r="A46" s="1100" t="s">
        <v>407</v>
      </c>
      <c r="B46" s="1101" t="s">
        <v>1203</v>
      </c>
      <c r="C46" s="27"/>
      <c r="D46" s="106"/>
      <c r="G46" s="1162" t="str">
        <f>G40</f>
        <v>EUR'000</v>
      </c>
    </row>
    <row r="47" spans="1:7" s="24" customFormat="1" ht="18.75" customHeight="1" thickBot="1" x14ac:dyDescent="0.3">
      <c r="A47" s="2067"/>
      <c r="B47" s="2067"/>
      <c r="C47" s="2062" t="s">
        <v>737</v>
      </c>
      <c r="D47" s="2062"/>
      <c r="E47" s="172"/>
      <c r="F47" s="2062" t="str">
        <f>F6</f>
        <v>Mātessabiedrība/Parent Company</v>
      </c>
      <c r="G47" s="2062"/>
    </row>
    <row r="48" spans="1:7" s="22" customFormat="1" ht="15.75" thickBot="1" x14ac:dyDescent="0.3">
      <c r="A48" s="2074"/>
      <c r="B48" s="2074"/>
      <c r="C48" s="1027">
        <v>2018</v>
      </c>
      <c r="D48" s="1028">
        <v>2017</v>
      </c>
      <c r="E48" s="173"/>
      <c r="F48" s="1027">
        <v>2018</v>
      </c>
      <c r="G48" s="1028">
        <v>2017</v>
      </c>
    </row>
    <row r="49" spans="1:7" x14ac:dyDescent="0.25">
      <c r="A49" s="38"/>
      <c r="B49" s="38"/>
      <c r="C49" s="1092"/>
      <c r="D49" s="39"/>
      <c r="F49" s="1092"/>
      <c r="G49" s="39"/>
    </row>
    <row r="50" spans="1:7" x14ac:dyDescent="0.25">
      <c r="A50" s="38"/>
      <c r="B50" s="38"/>
      <c r="C50" s="1092"/>
      <c r="D50" s="112"/>
      <c r="F50" s="1092"/>
      <c r="G50" s="112"/>
    </row>
    <row r="51" spans="1:7" x14ac:dyDescent="0.25">
      <c r="A51" s="127" t="s">
        <v>619</v>
      </c>
      <c r="B51" s="89" t="s">
        <v>614</v>
      </c>
      <c r="C51" s="727">
        <v>6154</v>
      </c>
      <c r="D51" s="133">
        <v>6093</v>
      </c>
      <c r="F51" s="727">
        <v>4788</v>
      </c>
      <c r="G51" s="133">
        <v>4723</v>
      </c>
    </row>
    <row r="52" spans="1:7" x14ac:dyDescent="0.25">
      <c r="A52" s="107" t="s">
        <v>620</v>
      </c>
      <c r="B52" s="79" t="s">
        <v>615</v>
      </c>
      <c r="C52" s="699">
        <v>5115</v>
      </c>
      <c r="D52" s="113">
        <v>5143</v>
      </c>
      <c r="F52" s="699">
        <v>4771</v>
      </c>
      <c r="G52" s="113">
        <v>4931</v>
      </c>
    </row>
    <row r="53" spans="1:7" x14ac:dyDescent="0.25">
      <c r="A53" s="107" t="s">
        <v>83</v>
      </c>
      <c r="B53" s="79" t="s">
        <v>235</v>
      </c>
      <c r="C53" s="699">
        <v>6411</v>
      </c>
      <c r="D53" s="113">
        <v>6204</v>
      </c>
      <c r="F53" s="699">
        <v>2164</v>
      </c>
      <c r="G53" s="113">
        <v>2185</v>
      </c>
    </row>
    <row r="54" spans="1:7" x14ac:dyDescent="0.25">
      <c r="A54" s="107" t="s">
        <v>448</v>
      </c>
      <c r="B54" s="79" t="s">
        <v>616</v>
      </c>
      <c r="C54" s="699">
        <v>7858</v>
      </c>
      <c r="D54" s="113">
        <v>11900</v>
      </c>
      <c r="F54" s="699">
        <v>8125</v>
      </c>
      <c r="G54" s="113">
        <v>11205</v>
      </c>
    </row>
    <row r="55" spans="1:7" x14ac:dyDescent="0.25">
      <c r="A55" s="107" t="s">
        <v>621</v>
      </c>
      <c r="B55" s="79" t="s">
        <v>617</v>
      </c>
      <c r="C55" s="699">
        <v>7448</v>
      </c>
      <c r="D55" s="113">
        <v>8261</v>
      </c>
      <c r="F55" s="699">
        <v>6992</v>
      </c>
      <c r="G55" s="113">
        <v>7825</v>
      </c>
    </row>
    <row r="56" spans="1:7" x14ac:dyDescent="0.25">
      <c r="A56" s="107" t="s">
        <v>622</v>
      </c>
      <c r="B56" s="79" t="s">
        <v>618</v>
      </c>
      <c r="C56" s="699">
        <v>2049</v>
      </c>
      <c r="D56" s="113">
        <v>2224</v>
      </c>
      <c r="F56" s="699">
        <v>2275</v>
      </c>
      <c r="G56" s="113">
        <v>2552</v>
      </c>
    </row>
    <row r="57" spans="1:7" x14ac:dyDescent="0.25">
      <c r="A57" s="107" t="s">
        <v>84</v>
      </c>
      <c r="B57" s="79" t="s">
        <v>236</v>
      </c>
      <c r="C57" s="699">
        <v>1095</v>
      </c>
      <c r="D57" s="113">
        <v>1086</v>
      </c>
      <c r="F57" s="699">
        <v>1083</v>
      </c>
      <c r="G57" s="113">
        <v>1074</v>
      </c>
    </row>
    <row r="58" spans="1:7" x14ac:dyDescent="0.25">
      <c r="A58" s="107" t="s">
        <v>85</v>
      </c>
      <c r="B58" s="79" t="s">
        <v>237</v>
      </c>
      <c r="C58" s="699">
        <v>1993</v>
      </c>
      <c r="D58" s="113">
        <v>1996</v>
      </c>
      <c r="F58" s="699">
        <v>932</v>
      </c>
      <c r="G58" s="113">
        <v>932</v>
      </c>
    </row>
    <row r="59" spans="1:7" x14ac:dyDescent="0.2">
      <c r="A59" s="107" t="s">
        <v>1511</v>
      </c>
      <c r="B59" s="79" t="s">
        <v>1510</v>
      </c>
      <c r="C59" s="1158">
        <v>0</v>
      </c>
      <c r="D59" s="113">
        <v>15087</v>
      </c>
      <c r="F59" s="1158">
        <v>0</v>
      </c>
      <c r="G59" s="113">
        <v>14859</v>
      </c>
    </row>
    <row r="60" spans="1:7" x14ac:dyDescent="0.25">
      <c r="A60" s="107" t="s">
        <v>1512</v>
      </c>
      <c r="B60" s="79" t="s">
        <v>1513</v>
      </c>
      <c r="C60" s="699">
        <v>100</v>
      </c>
      <c r="D60" s="113">
        <v>93</v>
      </c>
      <c r="F60" s="699">
        <v>45</v>
      </c>
      <c r="G60" s="113">
        <v>38</v>
      </c>
    </row>
    <row r="61" spans="1:7" ht="12" thickBot="1" x14ac:dyDescent="0.3">
      <c r="A61" s="798" t="s">
        <v>86</v>
      </c>
      <c r="B61" s="799" t="s">
        <v>238</v>
      </c>
      <c r="C61" s="715">
        <v>10886</v>
      </c>
      <c r="D61" s="768">
        <v>12815</v>
      </c>
      <c r="F61" s="905">
        <v>7526</v>
      </c>
      <c r="G61" s="1102">
        <v>7663</v>
      </c>
    </row>
    <row r="62" spans="1:7" ht="12" thickBot="1" x14ac:dyDescent="0.3">
      <c r="A62" s="583" t="s">
        <v>87</v>
      </c>
      <c r="B62" s="583" t="s">
        <v>334</v>
      </c>
      <c r="C62" s="744">
        <v>49109</v>
      </c>
      <c r="D62" s="265">
        <v>70902</v>
      </c>
      <c r="F62" s="744">
        <v>38701</v>
      </c>
      <c r="G62" s="265">
        <v>57987</v>
      </c>
    </row>
    <row r="63" spans="1:7" ht="78.75" x14ac:dyDescent="0.25">
      <c r="A63" s="1537" t="s">
        <v>1532</v>
      </c>
      <c r="B63" s="31" t="s">
        <v>1531</v>
      </c>
      <c r="C63" s="41"/>
      <c r="D63" s="41"/>
    </row>
    <row r="64" spans="1:7" x14ac:dyDescent="0.25">
      <c r="A64" s="1098"/>
      <c r="B64" s="1098"/>
      <c r="C64" s="41"/>
      <c r="D64" s="41"/>
    </row>
    <row r="65" spans="1:7" s="36" customFormat="1" ht="15.75" x14ac:dyDescent="0.25">
      <c r="A65" s="35" t="s">
        <v>851</v>
      </c>
      <c r="B65" s="42" t="s">
        <v>1204</v>
      </c>
      <c r="C65" s="27"/>
      <c r="D65" s="27"/>
      <c r="E65" s="27"/>
      <c r="F65" s="27"/>
    </row>
    <row r="66" spans="1:7" ht="15" x14ac:dyDescent="0.25">
      <c r="A66" s="43"/>
      <c r="B66" s="44"/>
      <c r="C66" s="27"/>
      <c r="D66" s="27"/>
      <c r="E66" s="27"/>
      <c r="F66" s="27"/>
    </row>
    <row r="67" spans="1:7" ht="16.5" thickBot="1" x14ac:dyDescent="0.25">
      <c r="A67" s="35" t="s">
        <v>408</v>
      </c>
      <c r="B67" s="1103" t="s">
        <v>409</v>
      </c>
      <c r="C67" s="45"/>
      <c r="D67" s="45"/>
      <c r="G67" s="1162" t="str">
        <f>G46</f>
        <v>EUR'000</v>
      </c>
    </row>
    <row r="68" spans="1:7" s="24" customFormat="1" ht="18.75" customHeight="1" x14ac:dyDescent="0.25">
      <c r="A68" s="2067"/>
      <c r="B68" s="2067"/>
      <c r="C68" s="2062" t="s">
        <v>737</v>
      </c>
      <c r="D68" s="2062"/>
      <c r="E68" s="172"/>
      <c r="F68" s="2062" t="str">
        <f>F6</f>
        <v>Mātessabiedrība/Parent Company</v>
      </c>
      <c r="G68" s="2062"/>
    </row>
    <row r="69" spans="1:7" s="22" customFormat="1" ht="15.75" thickBot="1" x14ac:dyDescent="0.3">
      <c r="A69" s="2074"/>
      <c r="B69" s="2074"/>
      <c r="C69" s="684">
        <v>2018</v>
      </c>
      <c r="D69" s="191">
        <v>2017</v>
      </c>
      <c r="E69" s="173"/>
      <c r="F69" s="684">
        <v>2018</v>
      </c>
      <c r="G69" s="191">
        <v>2017</v>
      </c>
    </row>
    <row r="70" spans="1:7" x14ac:dyDescent="0.25">
      <c r="A70" s="38"/>
      <c r="B70" s="38"/>
      <c r="C70" s="1092"/>
      <c r="D70" s="39"/>
      <c r="F70" s="1092"/>
      <c r="G70" s="39"/>
    </row>
    <row r="71" spans="1:7" x14ac:dyDescent="0.25">
      <c r="A71" s="38"/>
      <c r="B71" s="38"/>
      <c r="C71" s="1092"/>
      <c r="D71" s="39"/>
      <c r="F71" s="1092"/>
      <c r="G71" s="97"/>
    </row>
    <row r="72" spans="1:7" x14ac:dyDescent="0.25">
      <c r="A72" s="401" t="s">
        <v>88</v>
      </c>
      <c r="B72" s="1104" t="s">
        <v>239</v>
      </c>
      <c r="C72" s="727">
        <v>36</v>
      </c>
      <c r="D72" s="222">
        <v>16</v>
      </c>
      <c r="F72" s="795">
        <v>36</v>
      </c>
      <c r="G72" s="305">
        <v>16</v>
      </c>
    </row>
    <row r="73" spans="1:7" x14ac:dyDescent="0.2">
      <c r="A73" s="109" t="s">
        <v>1181</v>
      </c>
      <c r="B73" s="402" t="s">
        <v>1038</v>
      </c>
      <c r="C73" s="1158">
        <v>0</v>
      </c>
      <c r="D73" s="1154">
        <v>0</v>
      </c>
      <c r="F73" s="795">
        <v>10289</v>
      </c>
      <c r="G73" s="305">
        <v>10189</v>
      </c>
    </row>
    <row r="74" spans="1:7" ht="22.5" x14ac:dyDescent="0.2">
      <c r="A74" s="1105" t="s">
        <v>89</v>
      </c>
      <c r="B74" s="403" t="s">
        <v>546</v>
      </c>
      <c r="C74" s="1158">
        <v>0</v>
      </c>
      <c r="D74" s="183">
        <v>1085</v>
      </c>
      <c r="F74" s="1158">
        <v>0</v>
      </c>
      <c r="G74" s="183">
        <v>1085</v>
      </c>
    </row>
    <row r="75" spans="1:7" x14ac:dyDescent="0.2">
      <c r="A75" s="1105" t="s">
        <v>1276</v>
      </c>
      <c r="B75" s="403" t="s">
        <v>1277</v>
      </c>
      <c r="C75" s="714">
        <v>1076</v>
      </c>
      <c r="D75" s="1178">
        <v>0</v>
      </c>
      <c r="F75" s="714">
        <v>1076</v>
      </c>
      <c r="G75" s="1178">
        <v>0</v>
      </c>
    </row>
    <row r="76" spans="1:7" ht="22.5" x14ac:dyDescent="0.2">
      <c r="A76" s="404" t="s">
        <v>330</v>
      </c>
      <c r="B76" s="403" t="s">
        <v>331</v>
      </c>
      <c r="C76" s="792">
        <v>44</v>
      </c>
      <c r="D76" s="294">
        <v>120</v>
      </c>
      <c r="F76" s="792">
        <v>44</v>
      </c>
      <c r="G76" s="294">
        <v>120</v>
      </c>
    </row>
    <row r="77" spans="1:7" x14ac:dyDescent="0.2">
      <c r="A77" s="1105" t="s">
        <v>90</v>
      </c>
      <c r="B77" s="403" t="s">
        <v>240</v>
      </c>
      <c r="C77" s="1158">
        <v>0</v>
      </c>
      <c r="D77" s="1178">
        <v>22</v>
      </c>
      <c r="F77" s="1158">
        <v>0</v>
      </c>
      <c r="G77" s="1178">
        <v>23</v>
      </c>
    </row>
    <row r="78" spans="1:7" ht="12" thickBot="1" x14ac:dyDescent="0.25">
      <c r="A78" s="1179" t="s">
        <v>1278</v>
      </c>
      <c r="B78" s="1180" t="s">
        <v>1279</v>
      </c>
      <c r="C78" s="1181">
        <v>1</v>
      </c>
      <c r="D78" s="1178">
        <v>0</v>
      </c>
      <c r="E78" s="387"/>
      <c r="F78" s="1181">
        <v>1</v>
      </c>
      <c r="G78" s="1178">
        <v>0</v>
      </c>
    </row>
    <row r="79" spans="1:7" ht="12" thickBot="1" x14ac:dyDescent="0.3">
      <c r="A79" s="803" t="s">
        <v>91</v>
      </c>
      <c r="B79" s="803" t="s">
        <v>332</v>
      </c>
      <c r="C79" s="744">
        <v>1157</v>
      </c>
      <c r="D79" s="265">
        <v>1243</v>
      </c>
      <c r="E79" s="387"/>
      <c r="F79" s="744">
        <v>11446</v>
      </c>
      <c r="G79" s="265">
        <v>11433</v>
      </c>
    </row>
    <row r="80" spans="1:7" x14ac:dyDescent="0.25">
      <c r="A80" s="407"/>
      <c r="B80" s="407"/>
      <c r="C80" s="408"/>
      <c r="D80" s="408"/>
      <c r="E80" s="387"/>
    </row>
    <row r="81" spans="1:7" ht="16.5" thickBot="1" x14ac:dyDescent="0.25">
      <c r="A81" s="1106" t="s">
        <v>410</v>
      </c>
      <c r="B81" s="1107" t="s">
        <v>411</v>
      </c>
      <c r="C81" s="408"/>
      <c r="D81" s="408"/>
      <c r="G81" s="1162" t="str">
        <f>G67</f>
        <v>EUR'000</v>
      </c>
    </row>
    <row r="82" spans="1:7" s="24" customFormat="1" ht="18.75" customHeight="1" x14ac:dyDescent="0.25">
      <c r="A82" s="2067"/>
      <c r="B82" s="2067"/>
      <c r="C82" s="2062" t="s">
        <v>737</v>
      </c>
      <c r="D82" s="2062"/>
      <c r="E82" s="172"/>
      <c r="F82" s="2062" t="str">
        <f>F6</f>
        <v>Mātessabiedrība/Parent Company</v>
      </c>
      <c r="G82" s="2062"/>
    </row>
    <row r="83" spans="1:7" s="22" customFormat="1" ht="15.75" thickBot="1" x14ac:dyDescent="0.3">
      <c r="A83" s="2074"/>
      <c r="B83" s="2074"/>
      <c r="C83" s="684">
        <v>2018</v>
      </c>
      <c r="D83" s="191">
        <v>2017</v>
      </c>
      <c r="E83" s="173"/>
      <c r="F83" s="684">
        <v>2018</v>
      </c>
      <c r="G83" s="191">
        <v>2017</v>
      </c>
    </row>
    <row r="84" spans="1:7" x14ac:dyDescent="0.25">
      <c r="A84" s="409"/>
      <c r="B84" s="409"/>
      <c r="C84" s="1092"/>
      <c r="D84" s="97"/>
      <c r="F84" s="1092"/>
      <c r="G84" s="97"/>
    </row>
    <row r="85" spans="1:7" x14ac:dyDescent="0.25">
      <c r="A85" s="409"/>
      <c r="B85" s="409"/>
      <c r="C85" s="1092"/>
      <c r="D85" s="97"/>
      <c r="F85" s="1092"/>
      <c r="G85" s="97"/>
    </row>
    <row r="86" spans="1:7" x14ac:dyDescent="0.25">
      <c r="A86" s="401" t="s">
        <v>641</v>
      </c>
      <c r="B86" s="1283" t="s">
        <v>241</v>
      </c>
      <c r="C86" s="727">
        <v>6276</v>
      </c>
      <c r="D86" s="222">
        <v>7643</v>
      </c>
      <c r="F86" s="727">
        <v>8029</v>
      </c>
      <c r="G86" s="222">
        <v>8505</v>
      </c>
    </row>
    <row r="87" spans="1:7" ht="11.25" customHeight="1" x14ac:dyDescent="0.2">
      <c r="A87" s="404" t="s">
        <v>336</v>
      </c>
      <c r="B87" s="1255" t="s">
        <v>335</v>
      </c>
      <c r="C87" s="791">
        <v>2880</v>
      </c>
      <c r="D87" s="393">
        <v>4753</v>
      </c>
      <c r="E87" s="640"/>
      <c r="F87" s="791">
        <v>2880</v>
      </c>
      <c r="G87" s="393">
        <v>4753</v>
      </c>
    </row>
    <row r="88" spans="1:7" ht="22.5" x14ac:dyDescent="0.2">
      <c r="A88" s="404" t="s">
        <v>329</v>
      </c>
      <c r="B88" s="1769" t="s">
        <v>545</v>
      </c>
      <c r="C88" s="1158">
        <v>0</v>
      </c>
      <c r="D88" s="183">
        <v>50</v>
      </c>
      <c r="F88" s="1158">
        <v>0</v>
      </c>
      <c r="G88" s="1108">
        <v>50</v>
      </c>
    </row>
    <row r="89" spans="1:7" x14ac:dyDescent="0.2">
      <c r="A89" s="404" t="s">
        <v>1280</v>
      </c>
      <c r="B89" s="403" t="s">
        <v>1281</v>
      </c>
      <c r="C89" s="714">
        <v>49</v>
      </c>
      <c r="D89" s="1178">
        <v>0</v>
      </c>
      <c r="F89" s="796">
        <v>49</v>
      </c>
      <c r="G89" s="1178">
        <v>0</v>
      </c>
    </row>
    <row r="90" spans="1:7" x14ac:dyDescent="0.25">
      <c r="A90" s="404" t="s">
        <v>693</v>
      </c>
      <c r="B90" s="410" t="s">
        <v>692</v>
      </c>
      <c r="C90" s="699">
        <v>-889</v>
      </c>
      <c r="D90" s="180">
        <v>-1359</v>
      </c>
      <c r="F90" s="699">
        <v>-889</v>
      </c>
      <c r="G90" s="113">
        <v>-1359</v>
      </c>
    </row>
    <row r="91" spans="1:7" ht="11.25" customHeight="1" x14ac:dyDescent="0.2">
      <c r="A91" s="405" t="s">
        <v>449</v>
      </c>
      <c r="B91" s="406" t="s">
        <v>450</v>
      </c>
      <c r="C91" s="714">
        <v>2</v>
      </c>
      <c r="D91" s="1178">
        <v>0</v>
      </c>
      <c r="F91" s="796">
        <v>2</v>
      </c>
      <c r="G91" s="1178">
        <v>0</v>
      </c>
    </row>
    <row r="92" spans="1:7" ht="12" thickBot="1" x14ac:dyDescent="0.25">
      <c r="A92" s="1093" t="s">
        <v>93</v>
      </c>
      <c r="B92" s="797" t="s">
        <v>242</v>
      </c>
      <c r="C92" s="728">
        <v>88</v>
      </c>
      <c r="D92" s="213">
        <v>124</v>
      </c>
      <c r="F92" s="728">
        <v>64</v>
      </c>
      <c r="G92" s="1109">
        <v>105</v>
      </c>
    </row>
    <row r="93" spans="1:7" ht="12" thickBot="1" x14ac:dyDescent="0.3">
      <c r="A93" s="802" t="s">
        <v>94</v>
      </c>
      <c r="B93" s="803" t="s">
        <v>333</v>
      </c>
      <c r="C93" s="744">
        <v>8406</v>
      </c>
      <c r="D93" s="265">
        <v>11211</v>
      </c>
      <c r="F93" s="744">
        <v>10135</v>
      </c>
      <c r="G93" s="265">
        <v>12054</v>
      </c>
    </row>
    <row r="94" spans="1:7" x14ac:dyDescent="0.25">
      <c r="A94" s="411"/>
      <c r="B94" s="411"/>
      <c r="C94" s="411"/>
      <c r="D94" s="411"/>
    </row>
    <row r="95" spans="1:7" x14ac:dyDescent="0.25">
      <c r="A95" s="387"/>
      <c r="B95" s="387"/>
      <c r="C95" s="387"/>
      <c r="D95" s="387"/>
    </row>
    <row r="96" spans="1:7" x14ac:dyDescent="0.25">
      <c r="A96" s="387"/>
      <c r="B96" s="387"/>
      <c r="C96" s="387"/>
      <c r="D96" s="387"/>
    </row>
    <row r="97" spans="1:4" x14ac:dyDescent="0.25">
      <c r="A97" s="387"/>
      <c r="B97" s="387"/>
      <c r="C97" s="387"/>
      <c r="D97" s="387"/>
    </row>
    <row r="98" spans="1:4" x14ac:dyDescent="0.25">
      <c r="A98" s="387"/>
      <c r="B98" s="387"/>
      <c r="C98" s="387"/>
      <c r="D98" s="387"/>
    </row>
    <row r="99" spans="1:4" x14ac:dyDescent="0.25">
      <c r="A99" s="387"/>
      <c r="B99" s="387"/>
      <c r="C99" s="387"/>
      <c r="D99" s="387"/>
    </row>
    <row r="100" spans="1:4" x14ac:dyDescent="0.25">
      <c r="A100" s="387"/>
      <c r="B100" s="387"/>
      <c r="C100" s="387"/>
      <c r="D100" s="387"/>
    </row>
    <row r="101" spans="1:4" x14ac:dyDescent="0.25">
      <c r="A101" s="387"/>
      <c r="B101" s="387"/>
      <c r="C101" s="387"/>
      <c r="D101" s="387"/>
    </row>
  </sheetData>
  <sheetProtection algorithmName="SHA-512" hashValue="Uv7kLvJz4kw2Xjzet8u/SL6Ko1CPRJpwnjgkPvMWxLRbwLTx4KUE/1r8S9XFPjbr8iefK+pyJm6HWdwYecYh3Q==" saltValue="oCIv4tEd2nMy+95ihDUTbQ==" spinCount="100000" sheet="1" objects="1" scenarios="1"/>
  <mergeCells count="24">
    <mergeCell ref="A68:A69"/>
    <mergeCell ref="B68:B69"/>
    <mergeCell ref="C68:D68"/>
    <mergeCell ref="F68:G68"/>
    <mergeCell ref="A82:A83"/>
    <mergeCell ref="B82:B83"/>
    <mergeCell ref="C82:D82"/>
    <mergeCell ref="F82:G82"/>
    <mergeCell ref="A41:A42"/>
    <mergeCell ref="B41:B42"/>
    <mergeCell ref="C41:D41"/>
    <mergeCell ref="F41:G41"/>
    <mergeCell ref="A47:A48"/>
    <mergeCell ref="B47:B48"/>
    <mergeCell ref="C47:D47"/>
    <mergeCell ref="F47:G47"/>
    <mergeCell ref="A6:A7"/>
    <mergeCell ref="B6:B7"/>
    <mergeCell ref="C6:D6"/>
    <mergeCell ref="F6:G6"/>
    <mergeCell ref="A19:A20"/>
    <mergeCell ref="B19:B20"/>
    <mergeCell ref="C19:D19"/>
    <mergeCell ref="F19:G19"/>
  </mergeCells>
  <pageMargins left="0" right="0" top="0.55118110236220474"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286"/>
  <sheetViews>
    <sheetView showGridLines="0" workbookViewId="0">
      <pane ySplit="2" topLeftCell="A3" activePane="bottomLeft" state="frozen"/>
      <selection pane="bottomLeft" activeCell="A3" sqref="A3"/>
    </sheetView>
  </sheetViews>
  <sheetFormatPr defaultColWidth="9.140625" defaultRowHeight="15" outlineLevelCol="1" x14ac:dyDescent="0.25"/>
  <cols>
    <col min="1" max="1" width="46.7109375" style="49" customWidth="1"/>
    <col min="2" max="2" width="48.85546875" style="49" customWidth="1" outlineLevel="1"/>
    <col min="3" max="3" width="14.140625" style="49" customWidth="1" outlineLevel="1"/>
    <col min="4" max="4" width="14.7109375" style="49" customWidth="1" outlineLevel="1"/>
    <col min="5" max="5" width="2.28515625" style="49" customWidth="1"/>
    <col min="6" max="6" width="13.85546875" style="49" customWidth="1"/>
    <col min="7" max="7" width="13.42578125" style="49" customWidth="1"/>
    <col min="8" max="8" width="3.28515625" style="49" customWidth="1"/>
    <col min="9" max="9" width="9.85546875" style="49" bestFit="1" customWidth="1"/>
    <col min="10" max="10" width="9.140625" style="49"/>
    <col min="11" max="11" width="2.140625" style="49" customWidth="1"/>
    <col min="12" max="13" width="11.28515625" style="49" customWidth="1"/>
    <col min="14" max="16384" width="9.140625" style="49"/>
  </cols>
  <sheetData>
    <row r="1" spans="1:7" x14ac:dyDescent="0.25">
      <c r="A1" s="57" t="s">
        <v>1211</v>
      </c>
      <c r="B1" s="57" t="s">
        <v>1212</v>
      </c>
      <c r="C1" s="57"/>
    </row>
    <row r="2" spans="1:7" x14ac:dyDescent="0.25">
      <c r="A2" s="57" t="s">
        <v>1216</v>
      </c>
      <c r="B2" s="57" t="s">
        <v>1217</v>
      </c>
      <c r="C2" s="34"/>
      <c r="D2" s="34"/>
      <c r="E2" s="34"/>
    </row>
    <row r="3" spans="1:7" s="58" customFormat="1" ht="31.5" x14ac:dyDescent="0.25">
      <c r="A3" s="639" t="s">
        <v>905</v>
      </c>
      <c r="B3" s="1138" t="s">
        <v>1207</v>
      </c>
      <c r="C3" s="35"/>
      <c r="G3" s="34"/>
    </row>
    <row r="4" spans="1:7" s="34" customFormat="1" ht="12.75" thickBot="1" x14ac:dyDescent="0.3">
      <c r="A4" s="46"/>
      <c r="B4" s="46"/>
      <c r="C4" s="46"/>
      <c r="E4" s="21"/>
      <c r="G4" s="1182" t="s">
        <v>51</v>
      </c>
    </row>
    <row r="5" spans="1:7" s="24" customFormat="1" ht="18.75" x14ac:dyDescent="0.25">
      <c r="A5" s="2067"/>
      <c r="B5" s="2067"/>
      <c r="C5" s="2121" t="s">
        <v>742</v>
      </c>
      <c r="D5" s="2121"/>
      <c r="E5" s="68"/>
      <c r="F5" s="2121" t="s">
        <v>1178</v>
      </c>
      <c r="G5" s="2121"/>
    </row>
    <row r="6" spans="1:7" s="22" customFormat="1" ht="15.75" thickBot="1" x14ac:dyDescent="0.3">
      <c r="A6" s="2068"/>
      <c r="B6" s="2068"/>
      <c r="C6" s="684">
        <v>2018</v>
      </c>
      <c r="D6" s="191">
        <v>2017</v>
      </c>
      <c r="E6" s="173"/>
      <c r="F6" s="684">
        <v>2018</v>
      </c>
      <c r="G6" s="191">
        <v>2017</v>
      </c>
    </row>
    <row r="7" spans="1:7" s="34" customFormat="1" ht="11.25" x14ac:dyDescent="0.25">
      <c r="A7" s="38"/>
      <c r="B7" s="38"/>
      <c r="C7" s="995"/>
      <c r="D7" s="39"/>
      <c r="F7" s="995"/>
      <c r="G7" s="39"/>
    </row>
    <row r="8" spans="1:7" s="34" customFormat="1" ht="11.25" x14ac:dyDescent="0.25">
      <c r="A8" s="38"/>
      <c r="B8" s="38"/>
      <c r="C8" s="995"/>
      <c r="D8" s="39"/>
      <c r="F8" s="995"/>
      <c r="G8" s="39"/>
    </row>
    <row r="9" spans="1:7" s="34" customFormat="1" ht="11.25" x14ac:dyDescent="0.25">
      <c r="A9" s="146" t="s">
        <v>10</v>
      </c>
      <c r="B9" s="146" t="s">
        <v>903</v>
      </c>
      <c r="C9" s="727">
        <v>261</v>
      </c>
      <c r="D9" s="222">
        <v>51199</v>
      </c>
      <c r="F9" s="727">
        <v>27</v>
      </c>
      <c r="G9" s="222">
        <v>45097</v>
      </c>
    </row>
    <row r="10" spans="1:7" s="34" customFormat="1" ht="11.25" x14ac:dyDescent="0.2">
      <c r="A10" s="395" t="s">
        <v>1270</v>
      </c>
      <c r="B10" s="367" t="s">
        <v>1271</v>
      </c>
      <c r="C10" s="791">
        <v>12297</v>
      </c>
      <c r="D10" s="393">
        <v>-20083</v>
      </c>
      <c r="E10" s="640"/>
      <c r="F10" s="1158">
        <v>0</v>
      </c>
      <c r="G10" s="393">
        <v>-20187</v>
      </c>
    </row>
    <row r="11" spans="1:7" s="34" customFormat="1" ht="12" thickBot="1" x14ac:dyDescent="0.3">
      <c r="A11" s="396" t="s">
        <v>901</v>
      </c>
      <c r="B11" s="396" t="s">
        <v>906</v>
      </c>
      <c r="C11" s="717" t="s">
        <v>525</v>
      </c>
      <c r="D11" s="374">
        <v>-129023</v>
      </c>
      <c r="F11" s="717" t="s">
        <v>525</v>
      </c>
      <c r="G11" s="374">
        <v>10105</v>
      </c>
    </row>
    <row r="12" spans="1:7" s="34" customFormat="1" ht="12" thickBot="1" x14ac:dyDescent="0.3">
      <c r="A12" s="583" t="s">
        <v>95</v>
      </c>
      <c r="B12" s="583" t="s">
        <v>544</v>
      </c>
      <c r="C12" s="662">
        <v>12558</v>
      </c>
      <c r="D12" s="1172">
        <v>-97907</v>
      </c>
      <c r="F12" s="744">
        <v>27</v>
      </c>
      <c r="G12" s="265">
        <v>35015</v>
      </c>
    </row>
    <row r="13" spans="1:7" s="34" customFormat="1" ht="11.25" x14ac:dyDescent="0.25">
      <c r="A13" s="411"/>
      <c r="B13" s="411"/>
      <c r="C13" s="408"/>
      <c r="D13" s="408"/>
    </row>
    <row r="14" spans="1:7" customFormat="1" ht="15.75" thickBot="1" x14ac:dyDescent="0.3">
      <c r="A14" s="643" t="s">
        <v>907</v>
      </c>
      <c r="B14" s="643" t="s">
        <v>908</v>
      </c>
      <c r="D14" s="641"/>
      <c r="G14" s="1162" t="str">
        <f>G4</f>
        <v>EUR'000</v>
      </c>
    </row>
    <row r="15" spans="1:7" s="24" customFormat="1" ht="18.75" x14ac:dyDescent="0.25">
      <c r="A15" s="2067"/>
      <c r="B15" s="2067"/>
      <c r="C15" s="2121" t="str">
        <f>C5</f>
        <v>Koncerns / Group</v>
      </c>
      <c r="D15" s="2121"/>
      <c r="E15" s="172"/>
      <c r="F15" s="2121" t="str">
        <f>F5</f>
        <v>Mātessabiedrība / Parent Company</v>
      </c>
      <c r="G15" s="2121"/>
    </row>
    <row r="16" spans="1:7" s="22" customFormat="1" ht="15.75" thickBot="1" x14ac:dyDescent="0.3">
      <c r="A16" s="2068"/>
      <c r="B16" s="2068"/>
      <c r="C16" s="684">
        <v>2018</v>
      </c>
      <c r="D16" s="191">
        <v>2017</v>
      </c>
      <c r="E16" s="173"/>
      <c r="F16" s="684">
        <v>2018</v>
      </c>
      <c r="G16" s="191">
        <v>2017</v>
      </c>
    </row>
    <row r="17" spans="1:13" s="34" customFormat="1" ht="11.25" x14ac:dyDescent="0.25">
      <c r="A17" s="38"/>
      <c r="B17" s="38"/>
      <c r="C17" s="995"/>
      <c r="D17" s="39"/>
      <c r="F17" s="995"/>
      <c r="G17" s="39"/>
    </row>
    <row r="18" spans="1:13" s="34" customFormat="1" ht="11.25" x14ac:dyDescent="0.25">
      <c r="A18" s="38"/>
      <c r="B18" s="38"/>
      <c r="C18" s="995"/>
      <c r="D18" s="39"/>
      <c r="F18" s="995"/>
      <c r="G18" s="39"/>
    </row>
    <row r="19" spans="1:13" s="34" customFormat="1" ht="11.25" x14ac:dyDescent="0.2">
      <c r="A19" s="992" t="s">
        <v>909</v>
      </c>
      <c r="B19" s="992" t="s">
        <v>910</v>
      </c>
      <c r="C19" s="1174">
        <v>0</v>
      </c>
      <c r="D19" s="375">
        <v>315759</v>
      </c>
      <c r="E19" s="642"/>
      <c r="F19" s="1174">
        <v>0</v>
      </c>
      <c r="G19" s="380">
        <v>126260</v>
      </c>
    </row>
    <row r="20" spans="1:13" s="34" customFormat="1" ht="22.5" x14ac:dyDescent="0.2">
      <c r="A20" s="395" t="s">
        <v>1607</v>
      </c>
      <c r="B20" s="367" t="s">
        <v>1608</v>
      </c>
      <c r="C20" s="1197">
        <v>0</v>
      </c>
      <c r="D20" s="1155">
        <v>0</v>
      </c>
      <c r="E20" s="640"/>
      <c r="F20" s="1197">
        <v>0</v>
      </c>
      <c r="G20" s="1155">
        <v>0</v>
      </c>
    </row>
    <row r="21" spans="1:13" s="34" customFormat="1" ht="22.5" x14ac:dyDescent="0.2">
      <c r="A21" s="646" t="s">
        <v>542</v>
      </c>
      <c r="B21" s="396" t="s">
        <v>543</v>
      </c>
      <c r="C21" s="1197">
        <v>0</v>
      </c>
      <c r="D21" s="393">
        <v>3325</v>
      </c>
      <c r="E21" s="640"/>
      <c r="F21" s="1197">
        <v>0</v>
      </c>
      <c r="G21" s="393">
        <v>3325</v>
      </c>
    </row>
    <row r="22" spans="1:13" s="34" customFormat="1" ht="12" thickBot="1" x14ac:dyDescent="0.25">
      <c r="A22" s="396" t="s">
        <v>1331</v>
      </c>
      <c r="B22" s="396" t="s">
        <v>1332</v>
      </c>
      <c r="C22" s="1197">
        <v>12297</v>
      </c>
      <c r="D22" s="374">
        <v>-20083</v>
      </c>
      <c r="F22" s="1197">
        <v>0</v>
      </c>
      <c r="G22" s="374">
        <v>-20187</v>
      </c>
    </row>
    <row r="23" spans="1:13" s="34" customFormat="1" ht="22.5" x14ac:dyDescent="0.2">
      <c r="A23" s="683" t="s">
        <v>911</v>
      </c>
      <c r="B23" s="807" t="s">
        <v>912</v>
      </c>
      <c r="C23" s="1175">
        <v>12297</v>
      </c>
      <c r="D23" s="806">
        <v>299001</v>
      </c>
      <c r="E23" s="640"/>
      <c r="F23" s="1175">
        <v>0</v>
      </c>
      <c r="G23" s="806">
        <v>109398</v>
      </c>
    </row>
    <row r="24" spans="1:13" s="34" customFormat="1" ht="11.25" x14ac:dyDescent="0.25">
      <c r="A24" s="411"/>
      <c r="B24" s="411"/>
      <c r="C24" s="810"/>
      <c r="D24" s="408"/>
      <c r="F24" s="773"/>
    </row>
    <row r="25" spans="1:13" s="34" customFormat="1" ht="11.25" x14ac:dyDescent="0.2">
      <c r="A25" s="394" t="s">
        <v>1048</v>
      </c>
      <c r="B25" s="285" t="s">
        <v>1047</v>
      </c>
      <c r="C25" s="1197">
        <v>0</v>
      </c>
      <c r="D25" s="393">
        <v>-169978</v>
      </c>
      <c r="E25" s="640"/>
      <c r="F25" s="1197">
        <v>0</v>
      </c>
      <c r="G25" s="393">
        <v>-119503</v>
      </c>
    </row>
    <row r="26" spans="1:13" s="34" customFormat="1" ht="11.25" x14ac:dyDescent="0.2">
      <c r="A26" s="367" t="s">
        <v>913</v>
      </c>
      <c r="B26" s="367" t="s">
        <v>914</v>
      </c>
      <c r="C26" s="1197">
        <v>0</v>
      </c>
      <c r="D26" s="180">
        <v>-129023</v>
      </c>
      <c r="F26" s="1197">
        <v>0</v>
      </c>
      <c r="G26" s="180">
        <v>10105</v>
      </c>
    </row>
    <row r="27" spans="1:13" s="34" customFormat="1" ht="12" thickBot="1" x14ac:dyDescent="0.3">
      <c r="A27" s="146"/>
      <c r="B27" s="146"/>
      <c r="C27" s="717"/>
      <c r="D27" s="374"/>
      <c r="F27" s="717"/>
      <c r="G27" s="374"/>
    </row>
    <row r="28" spans="1:13" s="34" customFormat="1" ht="12" thickBot="1" x14ac:dyDescent="0.25">
      <c r="A28" s="583" t="s">
        <v>98</v>
      </c>
      <c r="B28" s="583" t="s">
        <v>257</v>
      </c>
      <c r="C28" s="1176">
        <v>12297</v>
      </c>
      <c r="D28" s="1173">
        <v>0</v>
      </c>
      <c r="F28" s="1176">
        <v>0</v>
      </c>
      <c r="G28" s="1173">
        <v>0</v>
      </c>
    </row>
    <row r="29" spans="1:13" s="34" customFormat="1" ht="11.25" x14ac:dyDescent="0.25">
      <c r="A29" s="411"/>
      <c r="B29" s="411"/>
      <c r="C29" s="408"/>
      <c r="D29" s="408"/>
    </row>
    <row r="30" spans="1:13" s="34" customFormat="1" ht="11.25" x14ac:dyDescent="0.25">
      <c r="A30" s="411"/>
      <c r="B30" s="411"/>
      <c r="C30" s="408"/>
      <c r="D30" s="408"/>
    </row>
    <row r="31" spans="1:13" customFormat="1" ht="60" x14ac:dyDescent="0.25">
      <c r="A31" s="878" t="s">
        <v>1735</v>
      </c>
      <c r="B31" s="878" t="s">
        <v>1609</v>
      </c>
      <c r="M31" s="1162"/>
    </row>
    <row r="32" spans="1:13" s="34" customFormat="1" ht="11.25" x14ac:dyDescent="0.25">
      <c r="A32" s="411"/>
      <c r="B32" s="411"/>
      <c r="C32" s="408"/>
      <c r="D32" s="408"/>
    </row>
    <row r="33" spans="1:7" s="34" customFormat="1" ht="45.75" thickBot="1" x14ac:dyDescent="0.25">
      <c r="A33" s="411" t="s">
        <v>1035</v>
      </c>
      <c r="B33" s="1006" t="s">
        <v>1155</v>
      </c>
      <c r="C33" s="408"/>
      <c r="D33" s="611" t="s">
        <v>51</v>
      </c>
      <c r="F33" s="22"/>
      <c r="G33" s="22"/>
    </row>
    <row r="34" spans="1:7" s="24" customFormat="1" ht="33.75" x14ac:dyDescent="0.25">
      <c r="A34" s="2067"/>
      <c r="B34" s="2067"/>
      <c r="C34" s="1450" t="s">
        <v>737</v>
      </c>
      <c r="D34" s="1448" t="s">
        <v>1178</v>
      </c>
      <c r="E34" s="68"/>
      <c r="F34" s="22"/>
      <c r="G34" s="22"/>
    </row>
    <row r="35" spans="1:7" s="22" customFormat="1" ht="15.75" thickBot="1" x14ac:dyDescent="0.3">
      <c r="A35" s="2068"/>
      <c r="B35" s="2068"/>
      <c r="C35" s="191">
        <v>2017</v>
      </c>
      <c r="D35" s="191">
        <v>2017</v>
      </c>
    </row>
    <row r="36" spans="1:7" s="34" customFormat="1" x14ac:dyDescent="0.25">
      <c r="A36" s="409"/>
      <c r="B36" s="409"/>
      <c r="C36" s="97"/>
      <c r="D36" s="97"/>
      <c r="F36" s="22"/>
      <c r="G36" s="22"/>
    </row>
    <row r="37" spans="1:7" s="34" customFormat="1" x14ac:dyDescent="0.25">
      <c r="A37" s="992" t="s">
        <v>96</v>
      </c>
      <c r="B37" s="992" t="s">
        <v>211</v>
      </c>
      <c r="C37" s="380">
        <v>224114</v>
      </c>
      <c r="D37" s="380">
        <v>185906</v>
      </c>
      <c r="F37" s="22"/>
      <c r="G37" s="22"/>
    </row>
    <row r="38" spans="1:7" s="34" customFormat="1" x14ac:dyDescent="0.25">
      <c r="A38" s="367" t="s">
        <v>918</v>
      </c>
      <c r="B38" s="367" t="s">
        <v>917</v>
      </c>
      <c r="C38" s="180">
        <v>33617</v>
      </c>
      <c r="D38" s="180">
        <v>27886</v>
      </c>
      <c r="F38" s="22"/>
      <c r="G38" s="22"/>
    </row>
    <row r="39" spans="1:7" s="34" customFormat="1" x14ac:dyDescent="0.25">
      <c r="A39" s="396"/>
      <c r="B39" s="396"/>
      <c r="C39" s="195"/>
      <c r="D39" s="195"/>
      <c r="F39" s="22"/>
      <c r="G39" s="22"/>
    </row>
    <row r="40" spans="1:7" s="34" customFormat="1" x14ac:dyDescent="0.25">
      <c r="A40" s="286" t="s">
        <v>915</v>
      </c>
      <c r="B40" s="286" t="s">
        <v>916</v>
      </c>
      <c r="C40" s="222"/>
      <c r="D40" s="222"/>
      <c r="F40" s="22"/>
      <c r="G40" s="22"/>
    </row>
    <row r="41" spans="1:7" s="34" customFormat="1" x14ac:dyDescent="0.25">
      <c r="A41" s="285" t="s">
        <v>839</v>
      </c>
      <c r="B41" s="285" t="s">
        <v>838</v>
      </c>
      <c r="C41" s="222" t="s">
        <v>491</v>
      </c>
      <c r="D41" s="222">
        <v>-1367</v>
      </c>
      <c r="F41" s="22"/>
      <c r="G41" s="22"/>
    </row>
    <row r="42" spans="1:7" s="34" customFormat="1" x14ac:dyDescent="0.25">
      <c r="A42" s="367" t="s">
        <v>992</v>
      </c>
      <c r="B42" s="367" t="s">
        <v>993</v>
      </c>
      <c r="C42" s="243">
        <v>272</v>
      </c>
      <c r="D42" s="243">
        <v>120</v>
      </c>
      <c r="F42" s="22"/>
      <c r="G42" s="22"/>
    </row>
    <row r="43" spans="1:7" s="34" customFormat="1" x14ac:dyDescent="0.2">
      <c r="A43" s="367" t="s">
        <v>86</v>
      </c>
      <c r="B43" s="367" t="s">
        <v>238</v>
      </c>
      <c r="C43" s="276">
        <v>17310</v>
      </c>
      <c r="D43" s="276">
        <v>18458</v>
      </c>
      <c r="F43" s="22"/>
      <c r="G43" s="22"/>
    </row>
    <row r="44" spans="1:7" s="34" customFormat="1" x14ac:dyDescent="0.25">
      <c r="A44" s="396"/>
      <c r="B44" s="396"/>
      <c r="C44" s="271"/>
      <c r="D44" s="271"/>
      <c r="F44" s="22"/>
      <c r="G44" s="22"/>
    </row>
    <row r="45" spans="1:7" s="34" customFormat="1" x14ac:dyDescent="0.25">
      <c r="A45" s="146"/>
      <c r="B45" s="146"/>
      <c r="C45" s="278"/>
      <c r="D45" s="278"/>
      <c r="F45" s="22"/>
      <c r="G45" s="22"/>
    </row>
    <row r="46" spans="1:7" s="34" customFormat="1" ht="23.25" thickBot="1" x14ac:dyDescent="0.25">
      <c r="A46" s="165" t="s">
        <v>902</v>
      </c>
      <c r="B46" s="146" t="s">
        <v>904</v>
      </c>
      <c r="C46" s="621">
        <v>-20083</v>
      </c>
      <c r="D46" s="621">
        <v>-20187</v>
      </c>
      <c r="F46" s="22"/>
      <c r="G46" s="22"/>
    </row>
    <row r="47" spans="1:7" s="34" customFormat="1" x14ac:dyDescent="0.25">
      <c r="A47" s="816" t="s">
        <v>919</v>
      </c>
      <c r="B47" s="816" t="s">
        <v>920</v>
      </c>
      <c r="C47" s="817">
        <v>31116</v>
      </c>
      <c r="D47" s="817">
        <v>24910</v>
      </c>
      <c r="F47" s="22"/>
      <c r="G47" s="22"/>
    </row>
    <row r="48" spans="1:7" s="34" customFormat="1" x14ac:dyDescent="0.25">
      <c r="A48" s="396"/>
      <c r="B48" s="396"/>
      <c r="C48" s="271"/>
      <c r="D48" s="271"/>
      <c r="F48" s="22"/>
      <c r="G48" s="22"/>
    </row>
    <row r="49" spans="1:7" s="34" customFormat="1" ht="15.75" thickBot="1" x14ac:dyDescent="0.3">
      <c r="A49" s="146" t="s">
        <v>921</v>
      </c>
      <c r="B49" s="146" t="s">
        <v>906</v>
      </c>
      <c r="C49" s="278">
        <v>-129023</v>
      </c>
      <c r="D49" s="278">
        <v>10105</v>
      </c>
      <c r="F49" s="22"/>
      <c r="G49" s="22"/>
    </row>
    <row r="50" spans="1:7" s="34" customFormat="1" ht="15.75" thickBot="1" x14ac:dyDescent="0.3">
      <c r="A50" s="815" t="s">
        <v>95</v>
      </c>
      <c r="B50" s="815" t="s">
        <v>544</v>
      </c>
      <c r="C50" s="638">
        <v>-97907</v>
      </c>
      <c r="D50" s="318">
        <v>35015</v>
      </c>
      <c r="F50" s="22"/>
      <c r="G50" s="22"/>
    </row>
    <row r="51" spans="1:7" s="34" customFormat="1" ht="15.75" thickBot="1" x14ac:dyDescent="0.3">
      <c r="A51" s="815" t="s">
        <v>1156</v>
      </c>
      <c r="B51" s="815" t="s">
        <v>1157</v>
      </c>
      <c r="C51" s="1451">
        <v>0.13900000000000001</v>
      </c>
      <c r="D51" s="1451">
        <v>0.13399244779619807</v>
      </c>
      <c r="F51" s="22"/>
      <c r="G51" s="22"/>
    </row>
    <row r="52" spans="1:7" s="34" customFormat="1" x14ac:dyDescent="0.25">
      <c r="A52" s="414"/>
      <c r="B52" s="414"/>
      <c r="C52" s="70"/>
      <c r="D52" s="70"/>
      <c r="E52" s="71"/>
      <c r="F52" s="22"/>
      <c r="G52" s="22"/>
    </row>
    <row r="53" spans="1:7" s="34" customFormat="1" x14ac:dyDescent="0.25">
      <c r="A53" s="414"/>
      <c r="B53" s="414"/>
      <c r="C53" s="70"/>
      <c r="D53" s="70"/>
      <c r="E53" s="71"/>
      <c r="F53" s="22"/>
      <c r="G53" s="22"/>
    </row>
    <row r="54" spans="1:7" s="34" customFormat="1" x14ac:dyDescent="0.25">
      <c r="A54" s="411"/>
      <c r="B54" s="411"/>
      <c r="C54" s="408"/>
      <c r="D54" s="408"/>
      <c r="F54" s="22"/>
      <c r="G54" s="22"/>
    </row>
    <row r="55" spans="1:7" s="34" customFormat="1" ht="11.25" x14ac:dyDescent="0.25"/>
    <row r="56" spans="1:7" s="34" customFormat="1" ht="11.25" x14ac:dyDescent="0.25"/>
    <row r="57" spans="1:7" s="34" customFormat="1" ht="11.25" x14ac:dyDescent="0.25"/>
    <row r="58" spans="1:7" s="34" customFormat="1" ht="11.25" x14ac:dyDescent="0.25"/>
    <row r="59" spans="1:7" s="34" customFormat="1" ht="11.25" x14ac:dyDescent="0.25"/>
    <row r="60" spans="1:7" s="34" customFormat="1" ht="11.25" x14ac:dyDescent="0.25"/>
    <row r="61" spans="1:7" s="34" customFormat="1" ht="11.25" x14ac:dyDescent="0.25"/>
    <row r="62" spans="1:7" s="34" customFormat="1" ht="11.25" x14ac:dyDescent="0.25"/>
    <row r="63" spans="1:7" s="34" customFormat="1" ht="11.25" x14ac:dyDescent="0.25"/>
    <row r="64" spans="1:7" s="34" customFormat="1" ht="11.25" x14ac:dyDescent="0.25"/>
    <row r="65" s="34" customFormat="1" ht="11.25" x14ac:dyDescent="0.25"/>
    <row r="66" s="34" customFormat="1" ht="11.25" x14ac:dyDescent="0.25"/>
    <row r="67" s="34" customFormat="1" ht="11.25" x14ac:dyDescent="0.25"/>
    <row r="68" s="34" customFormat="1" ht="11.25" x14ac:dyDescent="0.25"/>
    <row r="69" s="34" customFormat="1" ht="11.25" x14ac:dyDescent="0.25"/>
    <row r="70" s="34" customFormat="1" ht="11.25" x14ac:dyDescent="0.25"/>
    <row r="71" s="34" customFormat="1" ht="11.25" x14ac:dyDescent="0.25"/>
    <row r="72" s="34" customFormat="1" ht="11.25" x14ac:dyDescent="0.25"/>
    <row r="73" s="34" customFormat="1" ht="11.25" x14ac:dyDescent="0.25"/>
    <row r="74" s="34" customFormat="1" ht="11.25" x14ac:dyDescent="0.25"/>
    <row r="75" s="34" customFormat="1" ht="11.25" x14ac:dyDescent="0.25"/>
    <row r="76" s="34" customFormat="1" ht="11.25" x14ac:dyDescent="0.25"/>
    <row r="77" s="34" customFormat="1" ht="11.25" x14ac:dyDescent="0.25"/>
    <row r="78" s="34" customFormat="1" ht="11.25" x14ac:dyDescent="0.25"/>
    <row r="79" s="34" customFormat="1" ht="11.25" x14ac:dyDescent="0.25"/>
    <row r="80" s="34" customFormat="1" ht="11.25" x14ac:dyDescent="0.25"/>
    <row r="81" s="34" customFormat="1" ht="11.25" x14ac:dyDescent="0.25"/>
    <row r="82" s="34" customFormat="1" ht="11.25" x14ac:dyDescent="0.25"/>
    <row r="83" s="34" customFormat="1" ht="11.25" x14ac:dyDescent="0.25"/>
    <row r="84" s="34" customFormat="1" ht="11.25" x14ac:dyDescent="0.25"/>
    <row r="85" s="34" customFormat="1" ht="11.25" x14ac:dyDescent="0.25"/>
    <row r="86" s="34" customFormat="1" ht="11.25" x14ac:dyDescent="0.25"/>
    <row r="87" s="34" customFormat="1" ht="11.25" x14ac:dyDescent="0.25"/>
    <row r="88" s="34" customFormat="1" ht="11.25" x14ac:dyDescent="0.25"/>
    <row r="89" s="34" customFormat="1" ht="11.25" x14ac:dyDescent="0.25"/>
    <row r="90" s="34" customFormat="1" ht="11.25" x14ac:dyDescent="0.25"/>
    <row r="91" s="34" customFormat="1" ht="11.25" x14ac:dyDescent="0.25"/>
    <row r="92" s="34" customFormat="1" ht="11.25" x14ac:dyDescent="0.25"/>
    <row r="93" s="34" customFormat="1" ht="11.25" x14ac:dyDescent="0.25"/>
    <row r="94" s="34" customFormat="1" ht="11.25" x14ac:dyDescent="0.25"/>
    <row r="95" s="34" customFormat="1" ht="11.25" x14ac:dyDescent="0.25"/>
    <row r="96" s="34" customFormat="1" ht="11.25" x14ac:dyDescent="0.25"/>
    <row r="97" s="34" customFormat="1" ht="11.25" x14ac:dyDescent="0.25"/>
    <row r="98" s="34" customFormat="1" ht="11.25" x14ac:dyDescent="0.25"/>
    <row r="99" s="34" customFormat="1" ht="11.25" x14ac:dyDescent="0.25"/>
    <row r="100" s="34" customFormat="1" ht="11.25" x14ac:dyDescent="0.25"/>
    <row r="101" s="34" customFormat="1" ht="11.25" x14ac:dyDescent="0.25"/>
    <row r="102" s="34" customFormat="1" ht="11.25" x14ac:dyDescent="0.25"/>
    <row r="103" s="34" customFormat="1" ht="11.25" x14ac:dyDescent="0.25"/>
    <row r="104" s="34" customFormat="1" ht="11.25" x14ac:dyDescent="0.25"/>
    <row r="105" s="34" customFormat="1" ht="11.25" x14ac:dyDescent="0.25"/>
    <row r="106" s="34" customFormat="1" ht="11.25" x14ac:dyDescent="0.25"/>
    <row r="107" s="34" customFormat="1" ht="11.25" x14ac:dyDescent="0.25"/>
    <row r="108" s="34" customFormat="1" ht="11.25" x14ac:dyDescent="0.25"/>
    <row r="109" s="34" customFormat="1" ht="11.25" x14ac:dyDescent="0.25"/>
    <row r="110" s="34" customFormat="1" ht="11.25" x14ac:dyDescent="0.25"/>
    <row r="111" s="34" customFormat="1" ht="11.25" x14ac:dyDescent="0.25"/>
    <row r="112" s="34" customFormat="1" ht="11.25" x14ac:dyDescent="0.25"/>
    <row r="113" s="34" customFormat="1" ht="11.25" x14ac:dyDescent="0.25"/>
    <row r="114" s="34" customFormat="1" ht="11.25" x14ac:dyDescent="0.25"/>
    <row r="115" s="34" customFormat="1" ht="11.25" x14ac:dyDescent="0.25"/>
    <row r="116" s="34" customFormat="1" ht="11.25" x14ac:dyDescent="0.25"/>
    <row r="117" s="34" customFormat="1" ht="11.25" x14ac:dyDescent="0.25"/>
    <row r="118" s="34" customFormat="1" ht="11.25" x14ac:dyDescent="0.25"/>
    <row r="119" s="34" customFormat="1" ht="11.25" x14ac:dyDescent="0.25"/>
    <row r="120" s="34" customFormat="1" ht="11.25" x14ac:dyDescent="0.25"/>
    <row r="121" s="34" customFormat="1" ht="11.25" x14ac:dyDescent="0.25"/>
    <row r="122" s="34" customFormat="1" ht="11.25" x14ac:dyDescent="0.25"/>
    <row r="123" s="34" customFormat="1" ht="11.25" x14ac:dyDescent="0.25"/>
    <row r="124" s="34" customFormat="1" ht="11.25" x14ac:dyDescent="0.25"/>
    <row r="125" s="34" customFormat="1" ht="11.25" x14ac:dyDescent="0.25"/>
    <row r="126" s="34" customFormat="1" ht="11.25" x14ac:dyDescent="0.25"/>
    <row r="127" s="34" customFormat="1" ht="11.25" x14ac:dyDescent="0.25"/>
    <row r="128" s="34" customFormat="1" ht="11.25" x14ac:dyDescent="0.25"/>
    <row r="129" s="34" customFormat="1" ht="11.25" x14ac:dyDescent="0.25"/>
    <row r="130" s="34" customFormat="1" ht="11.25" x14ac:dyDescent="0.25"/>
    <row r="131" s="34" customFormat="1" ht="11.25" x14ac:dyDescent="0.25"/>
    <row r="132" s="34" customFormat="1" ht="11.25" x14ac:dyDescent="0.25"/>
    <row r="133" s="34" customFormat="1" ht="11.25" x14ac:dyDescent="0.25"/>
    <row r="134" s="34" customFormat="1" ht="11.25" x14ac:dyDescent="0.25"/>
    <row r="135" s="34" customFormat="1" ht="11.25" x14ac:dyDescent="0.25"/>
    <row r="136" s="34" customFormat="1" ht="11.25" x14ac:dyDescent="0.25"/>
    <row r="137" s="34" customFormat="1" ht="11.25" x14ac:dyDescent="0.25"/>
    <row r="138" s="34" customFormat="1" ht="11.25" x14ac:dyDescent="0.25"/>
    <row r="139" s="34" customFormat="1" ht="11.25" x14ac:dyDescent="0.25"/>
    <row r="140" s="34" customFormat="1" ht="11.25" x14ac:dyDescent="0.25"/>
    <row r="141" s="34" customFormat="1" ht="11.25" x14ac:dyDescent="0.25"/>
    <row r="142" s="34" customFormat="1" ht="11.25" x14ac:dyDescent="0.25"/>
    <row r="143" s="34" customFormat="1" ht="11.25" x14ac:dyDescent="0.25"/>
    <row r="144" s="34" customFormat="1" ht="11.25" x14ac:dyDescent="0.25"/>
    <row r="145" s="34" customFormat="1" ht="11.25" x14ac:dyDescent="0.25"/>
    <row r="146" s="34" customFormat="1" ht="11.25" x14ac:dyDescent="0.25"/>
    <row r="147" s="34" customFormat="1" ht="11.25" x14ac:dyDescent="0.25"/>
    <row r="148" s="34" customFormat="1" ht="11.25" x14ac:dyDescent="0.25"/>
    <row r="149" s="34" customFormat="1" ht="11.25" x14ac:dyDescent="0.25"/>
    <row r="150" s="34" customFormat="1" ht="11.25" x14ac:dyDescent="0.25"/>
    <row r="151" s="34" customFormat="1" ht="11.25" x14ac:dyDescent="0.25"/>
    <row r="152" s="34" customFormat="1" ht="11.25" x14ac:dyDescent="0.25"/>
    <row r="153" s="34" customFormat="1" ht="11.25" x14ac:dyDescent="0.25"/>
    <row r="154" s="34" customFormat="1" ht="11.25" x14ac:dyDescent="0.25"/>
    <row r="155" s="34" customFormat="1" ht="11.25" x14ac:dyDescent="0.25"/>
    <row r="156" s="34" customFormat="1" ht="11.25" x14ac:dyDescent="0.25"/>
    <row r="157" s="34" customFormat="1" ht="11.25" x14ac:dyDescent="0.25"/>
    <row r="158" s="34" customFormat="1" ht="11.25" x14ac:dyDescent="0.25"/>
    <row r="159" s="34" customFormat="1" ht="11.25" x14ac:dyDescent="0.25"/>
    <row r="160" s="34" customFormat="1" ht="11.25" x14ac:dyDescent="0.25"/>
    <row r="161" s="34" customFormat="1" ht="11.25" x14ac:dyDescent="0.25"/>
    <row r="162" s="34" customFormat="1" ht="11.25" x14ac:dyDescent="0.25"/>
    <row r="163" s="34" customFormat="1" ht="11.25" x14ac:dyDescent="0.25"/>
    <row r="164" s="34" customFormat="1" ht="11.25" x14ac:dyDescent="0.25"/>
    <row r="165" s="34" customFormat="1" ht="11.25" x14ac:dyDescent="0.25"/>
    <row r="166" s="34" customFormat="1" ht="11.25" x14ac:dyDescent="0.25"/>
    <row r="167" s="34" customFormat="1" ht="11.25" x14ac:dyDescent="0.25"/>
    <row r="168" s="34" customFormat="1" ht="11.25" x14ac:dyDescent="0.25"/>
    <row r="169" s="34" customFormat="1" ht="11.25" x14ac:dyDescent="0.25"/>
    <row r="170" s="34" customFormat="1" ht="11.25" x14ac:dyDescent="0.25"/>
    <row r="171" s="34" customFormat="1" ht="11.25" x14ac:dyDescent="0.25"/>
    <row r="172" s="34" customFormat="1" ht="11.25" x14ac:dyDescent="0.25"/>
    <row r="173" s="34" customFormat="1" ht="11.25" x14ac:dyDescent="0.25"/>
    <row r="174" s="34" customFormat="1" ht="11.25" x14ac:dyDescent="0.25"/>
    <row r="175" s="34" customFormat="1" ht="11.25" x14ac:dyDescent="0.25"/>
    <row r="176" s="34" customFormat="1" ht="11.25" x14ac:dyDescent="0.25"/>
    <row r="177" s="34" customFormat="1" ht="11.25" x14ac:dyDescent="0.25"/>
    <row r="178" s="34" customFormat="1" ht="11.25" x14ac:dyDescent="0.25"/>
    <row r="179" s="34" customFormat="1" ht="11.25" x14ac:dyDescent="0.25"/>
    <row r="180" s="34" customFormat="1" ht="11.25" x14ac:dyDescent="0.25"/>
    <row r="181" s="34" customFormat="1" ht="11.25" x14ac:dyDescent="0.25"/>
    <row r="182" s="34" customFormat="1" ht="11.25" x14ac:dyDescent="0.25"/>
    <row r="183" s="34" customFormat="1" ht="11.25" x14ac:dyDescent="0.25"/>
    <row r="184" s="34" customFormat="1" ht="11.25" x14ac:dyDescent="0.25"/>
    <row r="185" s="34" customFormat="1" ht="11.25" x14ac:dyDescent="0.25"/>
    <row r="186" s="34" customFormat="1" ht="11.25" x14ac:dyDescent="0.25"/>
    <row r="187" s="34" customFormat="1" ht="11.25" x14ac:dyDescent="0.25"/>
    <row r="188" s="34" customFormat="1" ht="11.25" x14ac:dyDescent="0.25"/>
    <row r="189" s="34" customFormat="1" ht="11.25" x14ac:dyDescent="0.25"/>
    <row r="190" s="34" customFormat="1" ht="11.25" x14ac:dyDescent="0.25"/>
    <row r="191" s="34" customFormat="1" ht="11.25" x14ac:dyDescent="0.25"/>
    <row r="192" s="34" customFormat="1" ht="11.25" x14ac:dyDescent="0.25"/>
    <row r="193" s="34" customFormat="1" ht="11.25" x14ac:dyDescent="0.25"/>
    <row r="194" s="34" customFormat="1" ht="11.25" x14ac:dyDescent="0.25"/>
    <row r="195" s="34" customFormat="1" ht="11.25" x14ac:dyDescent="0.25"/>
    <row r="196" s="34" customFormat="1" ht="11.25" x14ac:dyDescent="0.25"/>
    <row r="197" s="34" customFormat="1" ht="11.25" x14ac:dyDescent="0.25"/>
    <row r="198" s="34" customFormat="1" ht="11.25" x14ac:dyDescent="0.25"/>
    <row r="199" s="34" customFormat="1" ht="11.25" x14ac:dyDescent="0.25"/>
    <row r="200" s="34" customFormat="1" ht="11.25" x14ac:dyDescent="0.25"/>
    <row r="201" s="34" customFormat="1" ht="11.25" x14ac:dyDescent="0.25"/>
    <row r="202" s="34" customFormat="1" ht="11.25" x14ac:dyDescent="0.25"/>
    <row r="203" s="34" customFormat="1" ht="11.25" x14ac:dyDescent="0.25"/>
    <row r="204" s="34" customFormat="1" ht="11.25" x14ac:dyDescent="0.25"/>
    <row r="205" s="34" customFormat="1" ht="11.25" x14ac:dyDescent="0.25"/>
    <row r="206" s="34" customFormat="1" ht="11.25" x14ac:dyDescent="0.25"/>
    <row r="207" s="34" customFormat="1" ht="11.25" x14ac:dyDescent="0.25"/>
    <row r="208" s="34" customFormat="1" ht="11.25" x14ac:dyDescent="0.25"/>
    <row r="209" s="34" customFormat="1" ht="11.25" x14ac:dyDescent="0.25"/>
    <row r="210" s="34" customFormat="1" ht="11.25" x14ac:dyDescent="0.25"/>
    <row r="211" s="34" customFormat="1" ht="11.25" x14ac:dyDescent="0.25"/>
    <row r="212" s="34" customFormat="1" ht="11.25" x14ac:dyDescent="0.25"/>
    <row r="213" s="34" customFormat="1" ht="11.25" x14ac:dyDescent="0.25"/>
    <row r="214" s="34" customFormat="1" ht="11.25" x14ac:dyDescent="0.25"/>
    <row r="215" s="34" customFormat="1" ht="11.25" x14ac:dyDescent="0.25"/>
    <row r="216" s="34" customFormat="1" ht="11.25" x14ac:dyDescent="0.25"/>
    <row r="217" s="34" customFormat="1" ht="11.25" x14ac:dyDescent="0.25"/>
    <row r="218" s="34" customFormat="1" ht="11.25" x14ac:dyDescent="0.25"/>
    <row r="219" s="34" customFormat="1" ht="11.25" x14ac:dyDescent="0.25"/>
    <row r="220" s="34" customFormat="1" ht="11.25" x14ac:dyDescent="0.25"/>
    <row r="221" s="34" customFormat="1" ht="11.25" x14ac:dyDescent="0.25"/>
    <row r="222" s="34" customFormat="1" ht="11.25" x14ac:dyDescent="0.25"/>
    <row r="223" s="34" customFormat="1" ht="11.25" x14ac:dyDescent="0.25"/>
    <row r="224" s="34" customFormat="1" ht="11.25" x14ac:dyDescent="0.25"/>
    <row r="225" s="34" customFormat="1" ht="11.25" x14ac:dyDescent="0.25"/>
    <row r="226" s="34" customFormat="1" ht="11.25" x14ac:dyDescent="0.25"/>
    <row r="227" s="34" customFormat="1" ht="11.25" x14ac:dyDescent="0.25"/>
    <row r="228" s="34" customFormat="1" ht="11.25" x14ac:dyDescent="0.25"/>
    <row r="229" s="34" customFormat="1" ht="11.25" x14ac:dyDescent="0.25"/>
    <row r="230" s="34" customFormat="1" ht="11.25" x14ac:dyDescent="0.25"/>
    <row r="231" s="34" customFormat="1" ht="11.25" x14ac:dyDescent="0.25"/>
    <row r="232" s="34" customFormat="1" ht="11.25" x14ac:dyDescent="0.25"/>
    <row r="233" s="34" customFormat="1" ht="11.25" x14ac:dyDescent="0.25"/>
    <row r="234" s="34" customFormat="1" ht="11.25" x14ac:dyDescent="0.25"/>
    <row r="235" s="34" customFormat="1" ht="11.25" x14ac:dyDescent="0.25"/>
    <row r="236" s="34" customFormat="1" ht="11.25" x14ac:dyDescent="0.25"/>
    <row r="237" s="34" customFormat="1" ht="11.25" x14ac:dyDescent="0.25"/>
    <row r="238" s="34" customFormat="1" ht="11.25" x14ac:dyDescent="0.25"/>
    <row r="239" s="34" customFormat="1" ht="11.25" x14ac:dyDescent="0.25"/>
    <row r="240" s="34" customFormat="1" ht="11.25" x14ac:dyDescent="0.25"/>
    <row r="241" s="34" customFormat="1" ht="11.25" x14ac:dyDescent="0.25"/>
    <row r="242" s="34" customFormat="1" ht="11.25" x14ac:dyDescent="0.25"/>
    <row r="243" s="34" customFormat="1" ht="11.25" x14ac:dyDescent="0.25"/>
    <row r="244" s="34" customFormat="1" ht="11.25" x14ac:dyDescent="0.25"/>
    <row r="245" s="34" customFormat="1" ht="11.25" x14ac:dyDescent="0.25"/>
    <row r="246" s="34" customFormat="1" ht="11.25" x14ac:dyDescent="0.25"/>
    <row r="247" s="34" customFormat="1" ht="11.25" x14ac:dyDescent="0.25"/>
    <row r="248" s="34" customFormat="1" ht="11.25" x14ac:dyDescent="0.25"/>
    <row r="249" s="34" customFormat="1" ht="11.25" x14ac:dyDescent="0.25"/>
    <row r="250" s="34" customFormat="1" ht="11.25" x14ac:dyDescent="0.25"/>
    <row r="251" s="34" customFormat="1" ht="11.25" x14ac:dyDescent="0.25"/>
    <row r="252" s="34" customFormat="1" ht="11.25" x14ac:dyDescent="0.25"/>
    <row r="253" s="34" customFormat="1" ht="11.25" x14ac:dyDescent="0.25"/>
    <row r="254" s="34" customFormat="1" ht="11.25" x14ac:dyDescent="0.25"/>
    <row r="255" s="34" customFormat="1" ht="11.25" x14ac:dyDescent="0.25"/>
    <row r="256" s="34" customFormat="1" ht="11.25" x14ac:dyDescent="0.25"/>
    <row r="257" s="34" customFormat="1" ht="11.25" x14ac:dyDescent="0.25"/>
    <row r="258" s="34" customFormat="1" ht="11.25" x14ac:dyDescent="0.25"/>
    <row r="259" s="34" customFormat="1" ht="11.25" x14ac:dyDescent="0.25"/>
    <row r="260" s="34" customFormat="1" ht="11.25" x14ac:dyDescent="0.25"/>
    <row r="261" s="34" customFormat="1" ht="11.25" x14ac:dyDescent="0.25"/>
    <row r="262" s="34" customFormat="1" ht="11.25" x14ac:dyDescent="0.25"/>
    <row r="263" s="34" customFormat="1" ht="11.25" x14ac:dyDescent="0.25"/>
    <row r="264" s="34" customFormat="1" ht="11.25" x14ac:dyDescent="0.25"/>
    <row r="265" s="34" customFormat="1" ht="11.25" x14ac:dyDescent="0.25"/>
    <row r="266" s="34" customFormat="1" ht="11.25" x14ac:dyDescent="0.25"/>
    <row r="267" s="34" customFormat="1" ht="11.25" x14ac:dyDescent="0.25"/>
    <row r="268" s="34" customFormat="1" ht="11.25" x14ac:dyDescent="0.25"/>
    <row r="269" s="34" customFormat="1" ht="11.25" x14ac:dyDescent="0.25"/>
    <row r="270" s="34" customFormat="1" ht="11.25" x14ac:dyDescent="0.25"/>
    <row r="271" s="34" customFormat="1" ht="11.25" x14ac:dyDescent="0.25"/>
    <row r="272" s="34" customFormat="1" ht="11.25" x14ac:dyDescent="0.25"/>
    <row r="273" s="34" customFormat="1" ht="11.25" x14ac:dyDescent="0.25"/>
    <row r="274" s="34" customFormat="1" ht="11.25" x14ac:dyDescent="0.25"/>
    <row r="275" s="34" customFormat="1" ht="11.25" x14ac:dyDescent="0.25"/>
    <row r="276" s="34" customFormat="1" ht="11.25" x14ac:dyDescent="0.25"/>
    <row r="277" s="34" customFormat="1" ht="11.25" x14ac:dyDescent="0.25"/>
    <row r="278" s="34" customFormat="1" ht="11.25" x14ac:dyDescent="0.25"/>
    <row r="279" s="34" customFormat="1" ht="11.25" x14ac:dyDescent="0.25"/>
    <row r="280" s="34" customFormat="1" ht="11.25" x14ac:dyDescent="0.25"/>
    <row r="281" s="34" customFormat="1" ht="11.25" x14ac:dyDescent="0.25"/>
    <row r="282" s="34" customFormat="1" ht="11.25" x14ac:dyDescent="0.25"/>
    <row r="283" s="34" customFormat="1" ht="11.25" x14ac:dyDescent="0.25"/>
    <row r="284" s="34" customFormat="1" ht="11.25" x14ac:dyDescent="0.25"/>
    <row r="285" s="34" customFormat="1" ht="11.25" x14ac:dyDescent="0.25"/>
    <row r="286" s="34" customFormat="1" ht="11.25" x14ac:dyDescent="0.25"/>
  </sheetData>
  <sheetProtection algorithmName="SHA-512" hashValue="Rtky/Emai+EsxslPvYg5GtT2W0jT2dI70l1eag+d8toGh/1Celdh4jDpVm/jZ8PHh4Ea4oNcrl/Doca5P+2iAg==" saltValue="5YY8WpbGxUsaFfafIzkIKg==" spinCount="100000" sheet="1" objects="1" scenarios="1"/>
  <mergeCells count="10">
    <mergeCell ref="F5:G5"/>
    <mergeCell ref="A15:A16"/>
    <mergeCell ref="B15:B16"/>
    <mergeCell ref="C15:D15"/>
    <mergeCell ref="F15:G15"/>
    <mergeCell ref="A34:A35"/>
    <mergeCell ref="B34:B35"/>
    <mergeCell ref="A5:A6"/>
    <mergeCell ref="B5:B6"/>
    <mergeCell ref="C5:D5"/>
  </mergeCells>
  <pageMargins left="0" right="0" top="0.78740157480314965" bottom="0" header="0.31496062992125984" footer="0.31496062992125984"/>
  <pageSetup paperSize="9" scale="71"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M51"/>
  <sheetViews>
    <sheetView showGridLines="0" workbookViewId="0">
      <pane ySplit="5" topLeftCell="A6" activePane="bottomLeft" state="frozen"/>
      <selection pane="bottomLeft" activeCell="A6" sqref="A6"/>
    </sheetView>
  </sheetViews>
  <sheetFormatPr defaultColWidth="9.140625" defaultRowHeight="15" outlineLevelRow="1" outlineLevelCol="1" x14ac:dyDescent="0.25"/>
  <cols>
    <col min="1" max="1" width="36.42578125" style="3" customWidth="1"/>
    <col min="2" max="2" width="40.7109375" style="3" hidden="1" customWidth="1" outlineLevel="1"/>
    <col min="3" max="3" width="11.140625" style="3" customWidth="1" collapsed="1"/>
    <col min="4" max="5" width="11.140625" style="3" customWidth="1"/>
    <col min="6" max="6" width="11.28515625" style="8" customWidth="1"/>
    <col min="7" max="7" width="11.28515625" style="3" customWidth="1"/>
    <col min="8" max="8" width="12.85546875" style="3" customWidth="1"/>
    <col min="9" max="9" width="12.42578125" style="3" customWidth="1"/>
    <col min="10" max="10" width="11.140625" style="3" customWidth="1"/>
    <col min="11" max="11" width="13.140625" style="3" customWidth="1"/>
    <col min="12" max="16384" width="9.140625" style="3"/>
  </cols>
  <sheetData>
    <row r="1" spans="1:13" x14ac:dyDescent="0.25">
      <c r="A1" s="19" t="s">
        <v>755</v>
      </c>
      <c r="B1" s="19" t="s">
        <v>756</v>
      </c>
    </row>
    <row r="2" spans="1:13" x14ac:dyDescent="0.25">
      <c r="A2" s="19" t="s">
        <v>1216</v>
      </c>
      <c r="B2" s="19" t="s">
        <v>1217</v>
      </c>
    </row>
    <row r="3" spans="1:13" s="5" customFormat="1" ht="15.75" x14ac:dyDescent="0.25">
      <c r="A3" s="73" t="s">
        <v>847</v>
      </c>
      <c r="B3" s="610" t="s">
        <v>1208</v>
      </c>
      <c r="F3" s="6"/>
      <c r="K3" s="413"/>
    </row>
    <row r="4" spans="1:13" ht="15.75" x14ac:dyDescent="0.25">
      <c r="A4" s="7"/>
      <c r="B4" s="7"/>
    </row>
    <row r="5" spans="1:13" s="4" customFormat="1" ht="13.5" thickBot="1" x14ac:dyDescent="0.25">
      <c r="A5" s="1007" t="s">
        <v>100</v>
      </c>
      <c r="B5" s="1008" t="s">
        <v>414</v>
      </c>
      <c r="C5" s="9" t="s">
        <v>101</v>
      </c>
      <c r="F5" s="10"/>
      <c r="K5" s="1162"/>
      <c r="M5" s="1162" t="s">
        <v>51</v>
      </c>
    </row>
    <row r="6" spans="1:13" s="4" customFormat="1" ht="15.75" customHeight="1" thickBot="1" x14ac:dyDescent="0.25">
      <c r="A6" s="423"/>
      <c r="B6" s="424"/>
      <c r="C6" s="2122" t="s">
        <v>742</v>
      </c>
      <c r="D6" s="2122"/>
      <c r="E6" s="2122"/>
      <c r="F6" s="2122"/>
      <c r="G6" s="1770"/>
      <c r="H6" s="413"/>
      <c r="I6" s="2122" t="s">
        <v>1178</v>
      </c>
      <c r="J6" s="2122"/>
      <c r="K6" s="2122"/>
      <c r="L6" s="2122"/>
      <c r="M6" s="2122"/>
    </row>
    <row r="7" spans="1:13" s="413" customFormat="1" ht="34.5" thickBot="1" x14ac:dyDescent="0.25">
      <c r="A7" s="371"/>
      <c r="B7" s="371"/>
      <c r="C7" s="318" t="s">
        <v>695</v>
      </c>
      <c r="D7" s="318" t="s">
        <v>1266</v>
      </c>
      <c r="E7" s="318" t="s">
        <v>540</v>
      </c>
      <c r="F7" s="318" t="s">
        <v>102</v>
      </c>
      <c r="G7" s="318" t="s">
        <v>50</v>
      </c>
      <c r="I7" s="318" t="s">
        <v>695</v>
      </c>
      <c r="J7" s="318" t="s">
        <v>1266</v>
      </c>
      <c r="K7" s="318" t="s">
        <v>540</v>
      </c>
      <c r="L7" s="318" t="s">
        <v>102</v>
      </c>
      <c r="M7" s="318" t="s">
        <v>50</v>
      </c>
    </row>
    <row r="8" spans="1:13" s="413" customFormat="1" ht="45.75" hidden="1" outlineLevel="1" thickBot="1" x14ac:dyDescent="0.25">
      <c r="A8" s="371"/>
      <c r="B8" s="371"/>
      <c r="C8" s="318" t="s">
        <v>694</v>
      </c>
      <c r="D8" s="318" t="s">
        <v>1267</v>
      </c>
      <c r="E8" s="318" t="s">
        <v>258</v>
      </c>
      <c r="F8" s="318" t="s">
        <v>696</v>
      </c>
      <c r="G8" s="318" t="s">
        <v>249</v>
      </c>
      <c r="I8" s="318" t="s">
        <v>694</v>
      </c>
      <c r="J8" s="318" t="s">
        <v>1267</v>
      </c>
      <c r="K8" s="318" t="s">
        <v>258</v>
      </c>
      <c r="L8" s="318" t="s">
        <v>696</v>
      </c>
      <c r="M8" s="318" t="s">
        <v>249</v>
      </c>
    </row>
    <row r="9" spans="1:13" s="413" customFormat="1" ht="11.25" collapsed="1" x14ac:dyDescent="0.2">
      <c r="A9" s="414"/>
      <c r="B9" s="414"/>
      <c r="C9" s="97"/>
      <c r="D9" s="97"/>
      <c r="E9" s="97"/>
      <c r="F9" s="97"/>
      <c r="G9" s="98"/>
      <c r="I9" s="97"/>
      <c r="J9" s="97"/>
      <c r="K9" s="97"/>
      <c r="L9" s="97"/>
      <c r="M9" s="98"/>
    </row>
    <row r="10" spans="1:13" s="413" customFormat="1" ht="11.25" x14ac:dyDescent="0.2">
      <c r="A10" s="414"/>
      <c r="B10" s="414"/>
      <c r="C10" s="97"/>
      <c r="D10" s="97"/>
      <c r="E10" s="97"/>
      <c r="F10" s="97"/>
      <c r="G10" s="98"/>
      <c r="I10" s="97"/>
      <c r="J10" s="97"/>
      <c r="K10" s="97"/>
      <c r="L10" s="97"/>
      <c r="M10" s="98"/>
    </row>
    <row r="11" spans="1:13" s="413" customFormat="1" ht="11.25" x14ac:dyDescent="0.2">
      <c r="A11" s="992" t="s">
        <v>648</v>
      </c>
      <c r="B11" s="992" t="s">
        <v>649</v>
      </c>
      <c r="C11" s="278"/>
      <c r="D11" s="278"/>
      <c r="E11" s="278"/>
      <c r="F11" s="278"/>
      <c r="G11" s="375"/>
      <c r="I11" s="278"/>
      <c r="J11" s="278"/>
      <c r="K11" s="278"/>
      <c r="L11" s="278"/>
      <c r="M11" s="375"/>
    </row>
    <row r="12" spans="1:13" s="413" customFormat="1" ht="11.25" x14ac:dyDescent="0.2">
      <c r="A12" s="285" t="s">
        <v>103</v>
      </c>
      <c r="B12" s="285" t="s">
        <v>259</v>
      </c>
      <c r="C12" s="272">
        <v>2507</v>
      </c>
      <c r="D12" s="272" t="s">
        <v>491</v>
      </c>
      <c r="E12" s="272">
        <v>45631</v>
      </c>
      <c r="F12" s="272">
        <v>1512</v>
      </c>
      <c r="G12" s="380">
        <v>49650</v>
      </c>
      <c r="I12" s="272">
        <v>10796</v>
      </c>
      <c r="J12" s="272" t="s">
        <v>491</v>
      </c>
      <c r="K12" s="272">
        <v>43912</v>
      </c>
      <c r="L12" s="272">
        <v>567</v>
      </c>
      <c r="M12" s="380">
        <v>55275</v>
      </c>
    </row>
    <row r="13" spans="1:13" s="413" customFormat="1" ht="12" thickBot="1" x14ac:dyDescent="0.25">
      <c r="A13" s="396" t="s">
        <v>104</v>
      </c>
      <c r="B13" s="396" t="s">
        <v>260</v>
      </c>
      <c r="C13" s="271">
        <v>-2070</v>
      </c>
      <c r="D13" s="271" t="s">
        <v>491</v>
      </c>
      <c r="E13" s="271">
        <v>-33046</v>
      </c>
      <c r="F13" s="271" t="s">
        <v>491</v>
      </c>
      <c r="G13" s="375">
        <v>-35116</v>
      </c>
      <c r="I13" s="271">
        <v>-3835</v>
      </c>
      <c r="J13" s="271" t="s">
        <v>491</v>
      </c>
      <c r="K13" s="271">
        <v>-32671</v>
      </c>
      <c r="L13" s="271" t="s">
        <v>491</v>
      </c>
      <c r="M13" s="375">
        <v>-36506</v>
      </c>
    </row>
    <row r="14" spans="1:13" s="413" customFormat="1" ht="11.25" x14ac:dyDescent="0.2">
      <c r="A14" s="818" t="s">
        <v>105</v>
      </c>
      <c r="B14" s="818" t="s">
        <v>261</v>
      </c>
      <c r="C14" s="819">
        <v>437</v>
      </c>
      <c r="D14" s="819" t="s">
        <v>491</v>
      </c>
      <c r="E14" s="819">
        <v>12585</v>
      </c>
      <c r="F14" s="819">
        <v>1512</v>
      </c>
      <c r="G14" s="819">
        <v>14534</v>
      </c>
      <c r="I14" s="819">
        <v>6961</v>
      </c>
      <c r="J14" s="819" t="s">
        <v>491</v>
      </c>
      <c r="K14" s="819">
        <v>11241</v>
      </c>
      <c r="L14" s="819">
        <v>567</v>
      </c>
      <c r="M14" s="819">
        <v>18769</v>
      </c>
    </row>
    <row r="15" spans="1:13" s="413" customFormat="1" ht="11.25" x14ac:dyDescent="0.2">
      <c r="C15" s="387"/>
      <c r="D15" s="387"/>
      <c r="E15" s="387"/>
      <c r="F15" s="387"/>
      <c r="G15" s="387"/>
      <c r="I15" s="387"/>
      <c r="J15" s="387"/>
      <c r="K15" s="387"/>
      <c r="L15" s="387"/>
      <c r="M15" s="387"/>
    </row>
    <row r="16" spans="1:13" s="413" customFormat="1" ht="11.25" x14ac:dyDescent="0.2">
      <c r="A16" s="992" t="s">
        <v>750</v>
      </c>
      <c r="B16" s="992" t="s">
        <v>751</v>
      </c>
      <c r="C16" s="278"/>
      <c r="D16" s="278"/>
      <c r="E16" s="278"/>
      <c r="F16" s="278"/>
      <c r="G16" s="375"/>
      <c r="I16" s="278"/>
      <c r="J16" s="278"/>
      <c r="K16" s="278"/>
      <c r="L16" s="278"/>
      <c r="M16" s="375"/>
    </row>
    <row r="17" spans="1:13" s="413" customFormat="1" ht="11.25" x14ac:dyDescent="0.2">
      <c r="A17" s="285" t="s">
        <v>106</v>
      </c>
      <c r="B17" s="285" t="s">
        <v>262</v>
      </c>
      <c r="C17" s="305" t="s">
        <v>491</v>
      </c>
      <c r="D17" s="305" t="s">
        <v>491</v>
      </c>
      <c r="E17" s="272">
        <v>468</v>
      </c>
      <c r="F17" s="272">
        <v>2120</v>
      </c>
      <c r="G17" s="380">
        <v>2588</v>
      </c>
      <c r="I17" s="272" t="s">
        <v>491</v>
      </c>
      <c r="J17" s="272" t="s">
        <v>491</v>
      </c>
      <c r="K17" s="272">
        <v>468</v>
      </c>
      <c r="L17" s="272">
        <v>2063</v>
      </c>
      <c r="M17" s="380">
        <v>2531</v>
      </c>
    </row>
    <row r="18" spans="1:13" s="413" customFormat="1" ht="11.25" x14ac:dyDescent="0.2">
      <c r="A18" s="367" t="s">
        <v>112</v>
      </c>
      <c r="B18" s="367" t="s">
        <v>271</v>
      </c>
      <c r="C18" s="275" t="s">
        <v>491</v>
      </c>
      <c r="D18" s="275" t="s">
        <v>491</v>
      </c>
      <c r="E18" s="275">
        <v>3536</v>
      </c>
      <c r="F18" s="275">
        <v>-3536</v>
      </c>
      <c r="G18" s="1171">
        <v>0</v>
      </c>
      <c r="I18" s="275" t="s">
        <v>491</v>
      </c>
      <c r="J18" s="275" t="s">
        <v>491</v>
      </c>
      <c r="K18" s="275">
        <v>2589</v>
      </c>
      <c r="L18" s="275">
        <v>-2589</v>
      </c>
      <c r="M18" s="1171">
        <v>0</v>
      </c>
    </row>
    <row r="19" spans="1:13" s="413" customFormat="1" ht="11.25" x14ac:dyDescent="0.2">
      <c r="A19" s="367" t="s">
        <v>107</v>
      </c>
      <c r="B19" s="367" t="s">
        <v>263</v>
      </c>
      <c r="C19" s="275">
        <v>-212</v>
      </c>
      <c r="D19" s="275" t="s">
        <v>491</v>
      </c>
      <c r="E19" s="275" t="s">
        <v>491</v>
      </c>
      <c r="F19" s="275" t="s">
        <v>491</v>
      </c>
      <c r="G19" s="380">
        <v>-212</v>
      </c>
      <c r="I19" s="275">
        <v>-656</v>
      </c>
      <c r="J19" s="275" t="s">
        <v>491</v>
      </c>
      <c r="K19" s="275" t="s">
        <v>491</v>
      </c>
      <c r="L19" s="275" t="s">
        <v>491</v>
      </c>
      <c r="M19" s="380">
        <v>-656</v>
      </c>
    </row>
    <row r="20" spans="1:13" s="413" customFormat="1" ht="12" thickBot="1" x14ac:dyDescent="0.25">
      <c r="A20" s="396" t="s">
        <v>108</v>
      </c>
      <c r="B20" s="396" t="s">
        <v>264</v>
      </c>
      <c r="C20" s="271" t="s">
        <v>491</v>
      </c>
      <c r="D20" s="271" t="s">
        <v>491</v>
      </c>
      <c r="E20" s="271">
        <v>-3497</v>
      </c>
      <c r="F20" s="271" t="s">
        <v>491</v>
      </c>
      <c r="G20" s="375">
        <v>-3497</v>
      </c>
      <c r="I20" s="271" t="s">
        <v>491</v>
      </c>
      <c r="J20" s="271" t="s">
        <v>491</v>
      </c>
      <c r="K20" s="271">
        <v>-3183</v>
      </c>
      <c r="L20" s="271" t="s">
        <v>491</v>
      </c>
      <c r="M20" s="375">
        <v>-3183</v>
      </c>
    </row>
    <row r="21" spans="1:13" s="413" customFormat="1" ht="11.25" x14ac:dyDescent="0.2">
      <c r="A21" s="1165" t="s">
        <v>753</v>
      </c>
      <c r="B21" s="820" t="s">
        <v>1260</v>
      </c>
      <c r="C21" s="758">
        <v>225</v>
      </c>
      <c r="D21" s="758" t="s">
        <v>491</v>
      </c>
      <c r="E21" s="758">
        <v>13092</v>
      </c>
      <c r="F21" s="758">
        <v>96</v>
      </c>
      <c r="G21" s="758">
        <v>13413</v>
      </c>
      <c r="I21" s="758">
        <v>6305</v>
      </c>
      <c r="J21" s="758" t="s">
        <v>491</v>
      </c>
      <c r="K21" s="758">
        <v>11115</v>
      </c>
      <c r="L21" s="758">
        <v>41</v>
      </c>
      <c r="M21" s="819">
        <v>17461</v>
      </c>
    </row>
    <row r="22" spans="1:13" s="413" customFormat="1" ht="11.25" x14ac:dyDescent="0.2">
      <c r="A22" s="414"/>
      <c r="B22" s="414"/>
      <c r="C22" s="278"/>
      <c r="D22" s="278"/>
      <c r="E22" s="278"/>
      <c r="F22" s="278"/>
      <c r="G22" s="375"/>
      <c r="I22" s="278"/>
      <c r="J22" s="278"/>
      <c r="K22" s="278"/>
      <c r="L22" s="278"/>
      <c r="M22" s="375"/>
    </row>
    <row r="23" spans="1:13" s="413" customFormat="1" ht="11.25" x14ac:dyDescent="0.2">
      <c r="A23" s="992" t="s">
        <v>743</v>
      </c>
      <c r="B23" s="992" t="s">
        <v>744</v>
      </c>
      <c r="C23" s="278"/>
      <c r="D23" s="278"/>
      <c r="E23" s="278"/>
      <c r="F23" s="278"/>
      <c r="G23" s="375"/>
      <c r="I23" s="278"/>
      <c r="J23" s="278"/>
      <c r="K23" s="278"/>
      <c r="L23" s="278"/>
      <c r="M23" s="375"/>
    </row>
    <row r="24" spans="1:13" s="413" customFormat="1" ht="11.25" x14ac:dyDescent="0.2">
      <c r="A24" s="285" t="s">
        <v>103</v>
      </c>
      <c r="B24" s="285" t="s">
        <v>259</v>
      </c>
      <c r="C24" s="272">
        <v>225</v>
      </c>
      <c r="D24" s="272" t="s">
        <v>491</v>
      </c>
      <c r="E24" s="272">
        <v>49635</v>
      </c>
      <c r="F24" s="272">
        <v>96</v>
      </c>
      <c r="G24" s="380">
        <v>49956</v>
      </c>
      <c r="I24" s="272">
        <v>6305</v>
      </c>
      <c r="J24" s="272" t="s">
        <v>491</v>
      </c>
      <c r="K24" s="272">
        <v>46969</v>
      </c>
      <c r="L24" s="272">
        <v>41</v>
      </c>
      <c r="M24" s="380">
        <v>53315</v>
      </c>
    </row>
    <row r="25" spans="1:13" s="413" customFormat="1" ht="12" thickBot="1" x14ac:dyDescent="0.25">
      <c r="A25" s="396" t="s">
        <v>104</v>
      </c>
      <c r="B25" s="396" t="s">
        <v>260</v>
      </c>
      <c r="C25" s="271" t="s">
        <v>491</v>
      </c>
      <c r="D25" s="271" t="s">
        <v>491</v>
      </c>
      <c r="E25" s="271">
        <v>-36543</v>
      </c>
      <c r="F25" s="271" t="s">
        <v>491</v>
      </c>
      <c r="G25" s="375">
        <v>-36543</v>
      </c>
      <c r="I25" s="271" t="s">
        <v>491</v>
      </c>
      <c r="J25" s="271" t="s">
        <v>491</v>
      </c>
      <c r="K25" s="271">
        <v>-35854</v>
      </c>
      <c r="L25" s="271" t="s">
        <v>491</v>
      </c>
      <c r="M25" s="691">
        <v>-35854</v>
      </c>
    </row>
    <row r="26" spans="1:13" s="413" customFormat="1" ht="11.25" x14ac:dyDescent="0.2">
      <c r="A26" s="818" t="s">
        <v>105</v>
      </c>
      <c r="B26" s="818" t="s">
        <v>261</v>
      </c>
      <c r="C26" s="819">
        <v>225</v>
      </c>
      <c r="D26" s="819" t="s">
        <v>491</v>
      </c>
      <c r="E26" s="819">
        <v>13092</v>
      </c>
      <c r="F26" s="819">
        <v>96</v>
      </c>
      <c r="G26" s="819">
        <v>13413</v>
      </c>
      <c r="I26" s="819">
        <v>6305</v>
      </c>
      <c r="J26" s="819" t="s">
        <v>491</v>
      </c>
      <c r="K26" s="819">
        <v>11115</v>
      </c>
      <c r="L26" s="819">
        <v>41</v>
      </c>
      <c r="M26" s="819">
        <v>17461</v>
      </c>
    </row>
    <row r="27" spans="1:13" s="413" customFormat="1" ht="11.25" x14ac:dyDescent="0.2">
      <c r="C27" s="387"/>
      <c r="D27" s="387"/>
      <c r="E27" s="387"/>
      <c r="F27" s="387"/>
      <c r="G27" s="387"/>
      <c r="I27" s="387"/>
      <c r="J27" s="387"/>
      <c r="K27" s="387"/>
      <c r="L27" s="387"/>
      <c r="M27" s="387"/>
    </row>
    <row r="28" spans="1:13" s="413" customFormat="1" ht="11.25" x14ac:dyDescent="0.2">
      <c r="A28" s="992" t="s">
        <v>1213</v>
      </c>
      <c r="B28" s="992" t="s">
        <v>1258</v>
      </c>
      <c r="C28" s="278"/>
      <c r="D28" s="278"/>
      <c r="E28" s="278"/>
      <c r="F28" s="278"/>
      <c r="G28" s="375"/>
      <c r="I28" s="278"/>
      <c r="J28" s="278"/>
      <c r="K28" s="278"/>
      <c r="L28" s="278"/>
      <c r="M28" s="375"/>
    </row>
    <row r="29" spans="1:13" s="413" customFormat="1" ht="11.25" x14ac:dyDescent="0.2">
      <c r="A29" s="285" t="s">
        <v>106</v>
      </c>
      <c r="B29" s="285" t="s">
        <v>262</v>
      </c>
      <c r="C29" s="305" t="s">
        <v>491</v>
      </c>
      <c r="D29" s="305">
        <v>17789</v>
      </c>
      <c r="E29" s="272">
        <v>2641</v>
      </c>
      <c r="F29" s="272">
        <v>88</v>
      </c>
      <c r="G29" s="380">
        <v>20518</v>
      </c>
      <c r="I29" s="305" t="s">
        <v>491</v>
      </c>
      <c r="J29" s="305">
        <v>17789</v>
      </c>
      <c r="K29" s="272">
        <v>2439</v>
      </c>
      <c r="L29" s="272">
        <v>124</v>
      </c>
      <c r="M29" s="380">
        <v>20352</v>
      </c>
    </row>
    <row r="30" spans="1:13" s="413" customFormat="1" ht="11.25" x14ac:dyDescent="0.2">
      <c r="A30" s="367" t="s">
        <v>107</v>
      </c>
      <c r="B30" s="367" t="s">
        <v>263</v>
      </c>
      <c r="C30" s="315">
        <v>-80</v>
      </c>
      <c r="D30" s="315" t="s">
        <v>491</v>
      </c>
      <c r="E30" s="304" t="s">
        <v>491</v>
      </c>
      <c r="F30" s="315" t="s">
        <v>491</v>
      </c>
      <c r="G30" s="748">
        <v>-80</v>
      </c>
      <c r="I30" s="275">
        <v>-525</v>
      </c>
      <c r="J30" s="275" t="s">
        <v>491</v>
      </c>
      <c r="K30" s="275">
        <v>-26</v>
      </c>
      <c r="L30" s="275" t="s">
        <v>491</v>
      </c>
      <c r="M30" s="380">
        <v>-551</v>
      </c>
    </row>
    <row r="31" spans="1:13" s="413" customFormat="1" ht="11.25" x14ac:dyDescent="0.2">
      <c r="A31" s="396" t="s">
        <v>1268</v>
      </c>
      <c r="B31" s="396" t="s">
        <v>1269</v>
      </c>
      <c r="C31" s="304" t="s">
        <v>491</v>
      </c>
      <c r="D31" s="304">
        <v>-11066</v>
      </c>
      <c r="E31" s="304" t="s">
        <v>491</v>
      </c>
      <c r="F31" s="304" t="s">
        <v>491</v>
      </c>
      <c r="G31" s="311">
        <v>-11066</v>
      </c>
      <c r="I31" s="271" t="s">
        <v>491</v>
      </c>
      <c r="J31" s="271">
        <v>-11066</v>
      </c>
      <c r="K31" s="271" t="s">
        <v>491</v>
      </c>
      <c r="L31" s="271" t="s">
        <v>491</v>
      </c>
      <c r="M31" s="368">
        <v>-11066</v>
      </c>
    </row>
    <row r="32" spans="1:13" s="413" customFormat="1" ht="12" thickBot="1" x14ac:dyDescent="0.25">
      <c r="A32" s="396" t="s">
        <v>108</v>
      </c>
      <c r="B32" s="396" t="s">
        <v>264</v>
      </c>
      <c r="C32" s="304" t="s">
        <v>491</v>
      </c>
      <c r="D32" s="304" t="s">
        <v>491</v>
      </c>
      <c r="E32" s="304">
        <v>-3706</v>
      </c>
      <c r="F32" s="304" t="s">
        <v>491</v>
      </c>
      <c r="G32" s="314">
        <v>-3706</v>
      </c>
      <c r="I32" s="271" t="s">
        <v>491</v>
      </c>
      <c r="J32" s="271" t="s">
        <v>491</v>
      </c>
      <c r="K32" s="271">
        <v>-3383</v>
      </c>
      <c r="L32" s="271" t="s">
        <v>491</v>
      </c>
      <c r="M32" s="375">
        <v>-3383</v>
      </c>
    </row>
    <row r="33" spans="1:13" s="413" customFormat="1" ht="11.25" x14ac:dyDescent="0.2">
      <c r="A33" s="1165" t="s">
        <v>1259</v>
      </c>
      <c r="B33" s="820" t="s">
        <v>1261</v>
      </c>
      <c r="C33" s="823">
        <v>145</v>
      </c>
      <c r="D33" s="823">
        <v>6723</v>
      </c>
      <c r="E33" s="823">
        <v>12027</v>
      </c>
      <c r="F33" s="823">
        <v>184</v>
      </c>
      <c r="G33" s="823">
        <v>19079</v>
      </c>
      <c r="I33" s="758">
        <v>5780</v>
      </c>
      <c r="J33" s="758">
        <v>6723</v>
      </c>
      <c r="K33" s="758">
        <v>10145</v>
      </c>
      <c r="L33" s="758">
        <v>165</v>
      </c>
      <c r="M33" s="758">
        <v>22813</v>
      </c>
    </row>
    <row r="34" spans="1:13" s="413" customFormat="1" ht="11.25" x14ac:dyDescent="0.2">
      <c r="A34" s="414"/>
      <c r="B34" s="414"/>
      <c r="C34" s="278"/>
      <c r="D34" s="278"/>
      <c r="E34" s="278"/>
      <c r="F34" s="908"/>
      <c r="G34" s="375"/>
      <c r="I34" s="278"/>
      <c r="J34" s="278"/>
      <c r="K34" s="278"/>
      <c r="L34" s="278"/>
      <c r="M34" s="375"/>
    </row>
    <row r="35" spans="1:13" s="413" customFormat="1" ht="11.25" x14ac:dyDescent="0.2">
      <c r="A35" s="992" t="s">
        <v>1223</v>
      </c>
      <c r="B35" s="992" t="s">
        <v>1224</v>
      </c>
      <c r="C35" s="278"/>
      <c r="D35" s="278"/>
      <c r="E35" s="278"/>
      <c r="F35" s="908"/>
      <c r="G35" s="375"/>
      <c r="I35" s="278"/>
      <c r="J35" s="278"/>
      <c r="K35" s="278"/>
      <c r="L35" s="278"/>
      <c r="M35" s="375"/>
    </row>
    <row r="36" spans="1:13" s="413" customFormat="1" ht="11.25" x14ac:dyDescent="0.2">
      <c r="A36" s="285" t="s">
        <v>103</v>
      </c>
      <c r="B36" s="285" t="s">
        <v>259</v>
      </c>
      <c r="C36" s="305">
        <v>145</v>
      </c>
      <c r="D36" s="305">
        <v>6723</v>
      </c>
      <c r="E36" s="305">
        <v>48135</v>
      </c>
      <c r="F36" s="305">
        <v>184</v>
      </c>
      <c r="G36" s="748">
        <v>55187</v>
      </c>
      <c r="I36" s="272">
        <v>5780</v>
      </c>
      <c r="J36" s="272">
        <v>6723</v>
      </c>
      <c r="K36" s="272">
        <v>45242</v>
      </c>
      <c r="L36" s="272">
        <v>165</v>
      </c>
      <c r="M36" s="380">
        <v>57910</v>
      </c>
    </row>
    <row r="37" spans="1:13" s="413" customFormat="1" ht="12" thickBot="1" x14ac:dyDescent="0.25">
      <c r="A37" s="396" t="s">
        <v>104</v>
      </c>
      <c r="B37" s="396" t="s">
        <v>260</v>
      </c>
      <c r="C37" s="304" t="s">
        <v>491</v>
      </c>
      <c r="D37" s="304" t="s">
        <v>491</v>
      </c>
      <c r="E37" s="304">
        <v>-36108</v>
      </c>
      <c r="F37" s="304" t="s">
        <v>491</v>
      </c>
      <c r="G37" s="314">
        <v>-36108</v>
      </c>
      <c r="I37" s="271" t="s">
        <v>491</v>
      </c>
      <c r="J37" s="271" t="s">
        <v>491</v>
      </c>
      <c r="K37" s="271">
        <v>-35097</v>
      </c>
      <c r="L37" s="271" t="s">
        <v>491</v>
      </c>
      <c r="M37" s="375">
        <v>-35097</v>
      </c>
    </row>
    <row r="38" spans="1:13" s="413" customFormat="1" ht="12" thickBot="1" x14ac:dyDescent="0.25">
      <c r="A38" s="777" t="s">
        <v>105</v>
      </c>
      <c r="B38" s="777" t="s">
        <v>261</v>
      </c>
      <c r="C38" s="906">
        <v>145</v>
      </c>
      <c r="D38" s="906">
        <v>6723</v>
      </c>
      <c r="E38" s="906">
        <v>12027</v>
      </c>
      <c r="F38" s="906">
        <v>184</v>
      </c>
      <c r="G38" s="906">
        <v>19079</v>
      </c>
      <c r="I38" s="785">
        <v>5780</v>
      </c>
      <c r="J38" s="785">
        <v>6723</v>
      </c>
      <c r="K38" s="785">
        <v>10145</v>
      </c>
      <c r="L38" s="785">
        <v>165</v>
      </c>
      <c r="M38" s="785">
        <v>22813</v>
      </c>
    </row>
    <row r="39" spans="1:13" s="416" customFormat="1" x14ac:dyDescent="0.25">
      <c r="A39" s="415"/>
      <c r="B39" s="415"/>
      <c r="F39" s="417"/>
    </row>
    <row r="40" spans="1:13" s="418" customFormat="1" x14ac:dyDescent="0.2">
      <c r="D40" s="27"/>
      <c r="E40" s="27"/>
      <c r="F40" s="419"/>
    </row>
    <row r="41" spans="1:13" s="418" customFormat="1" thickBot="1" x14ac:dyDescent="0.3">
      <c r="A41" s="1009" t="s">
        <v>1158</v>
      </c>
      <c r="B41" s="1010" t="s">
        <v>642</v>
      </c>
      <c r="C41" s="909"/>
      <c r="D41" s="419"/>
      <c r="E41" s="419"/>
      <c r="F41" s="419"/>
      <c r="I41" s="412"/>
    </row>
    <row r="42" spans="1:13" s="418" customFormat="1" ht="27.75" customHeight="1" thickBot="1" x14ac:dyDescent="0.25">
      <c r="A42" s="910"/>
      <c r="B42" s="867"/>
      <c r="C42" s="2124" t="s">
        <v>737</v>
      </c>
      <c r="D42" s="2124"/>
      <c r="F42" s="2123" t="s">
        <v>1178</v>
      </c>
      <c r="G42" s="2123"/>
    </row>
    <row r="43" spans="1:13" s="416" customFormat="1" ht="15.75" thickBot="1" x14ac:dyDescent="0.3">
      <c r="A43" s="868"/>
      <c r="B43" s="868"/>
      <c r="C43" s="821">
        <v>2018</v>
      </c>
      <c r="D43" s="425">
        <v>2017</v>
      </c>
      <c r="E43" s="417"/>
      <c r="F43" s="821">
        <v>2018</v>
      </c>
      <c r="G43" s="425">
        <v>2017</v>
      </c>
      <c r="H43" s="417"/>
    </row>
    <row r="44" spans="1:13" s="416" customFormat="1" ht="30.75" thickBot="1" x14ac:dyDescent="0.3">
      <c r="A44" s="869"/>
      <c r="B44" s="869"/>
      <c r="C44" s="822" t="s">
        <v>268</v>
      </c>
      <c r="D44" s="420" t="s">
        <v>268</v>
      </c>
      <c r="E44" s="417"/>
      <c r="F44" s="822" t="s">
        <v>268</v>
      </c>
      <c r="G44" s="420" t="s">
        <v>268</v>
      </c>
      <c r="H44" s="417"/>
    </row>
    <row r="45" spans="1:13" s="416" customFormat="1" x14ac:dyDescent="0.25">
      <c r="A45" s="870" t="s">
        <v>97</v>
      </c>
      <c r="B45" s="870" t="s">
        <v>243</v>
      </c>
      <c r="C45" s="819">
        <v>206631</v>
      </c>
      <c r="D45" s="421">
        <v>795153</v>
      </c>
      <c r="E45" s="417"/>
      <c r="F45" s="819">
        <v>-13778</v>
      </c>
      <c r="G45" s="421">
        <v>546409</v>
      </c>
      <c r="H45" s="417"/>
    </row>
    <row r="46" spans="1:13" s="416" customFormat="1" x14ac:dyDescent="0.25">
      <c r="A46" s="871" t="s">
        <v>541</v>
      </c>
      <c r="B46" s="871" t="s">
        <v>265</v>
      </c>
      <c r="C46" s="771">
        <v>265465</v>
      </c>
      <c r="D46" s="275">
        <v>314160</v>
      </c>
      <c r="E46" s="417"/>
      <c r="F46" s="771">
        <v>250091</v>
      </c>
      <c r="G46" s="275">
        <v>295942</v>
      </c>
      <c r="H46" s="417"/>
    </row>
    <row r="47" spans="1:13" s="416" customFormat="1" x14ac:dyDescent="0.25">
      <c r="A47" s="871" t="s">
        <v>109</v>
      </c>
      <c r="B47" s="871" t="s">
        <v>266</v>
      </c>
      <c r="C47" s="771">
        <v>1425000</v>
      </c>
      <c r="D47" s="275" t="s">
        <v>491</v>
      </c>
      <c r="E47" s="417"/>
      <c r="F47" s="771">
        <v>1425000</v>
      </c>
      <c r="G47" s="275" t="s">
        <v>491</v>
      </c>
      <c r="H47" s="417"/>
    </row>
    <row r="48" spans="1:13" s="416" customFormat="1" x14ac:dyDescent="0.25">
      <c r="A48" s="871" t="s">
        <v>110</v>
      </c>
      <c r="B48" s="871" t="s">
        <v>267</v>
      </c>
      <c r="C48" s="771">
        <v>-802286</v>
      </c>
      <c r="D48" s="275">
        <v>-871982</v>
      </c>
      <c r="E48" s="417"/>
      <c r="F48" s="771">
        <v>-782746</v>
      </c>
      <c r="G48" s="275">
        <v>-855429</v>
      </c>
      <c r="H48" s="417"/>
    </row>
    <row r="49" spans="1:8" s="416" customFormat="1" ht="15.75" thickBot="1" x14ac:dyDescent="0.3">
      <c r="A49" s="872" t="s">
        <v>601</v>
      </c>
      <c r="B49" s="872" t="s">
        <v>602</v>
      </c>
      <c r="C49" s="774">
        <v>-72000</v>
      </c>
      <c r="D49" s="271">
        <v>-30700</v>
      </c>
      <c r="E49" s="417"/>
      <c r="F49" s="774" t="s">
        <v>491</v>
      </c>
      <c r="G49" s="271">
        <v>-700</v>
      </c>
      <c r="H49" s="417"/>
    </row>
    <row r="50" spans="1:8" s="416" customFormat="1" ht="15.75" thickBot="1" x14ac:dyDescent="0.3">
      <c r="A50" s="873" t="s">
        <v>99</v>
      </c>
      <c r="B50" s="873" t="s">
        <v>245</v>
      </c>
      <c r="C50" s="785">
        <v>1022810</v>
      </c>
      <c r="D50" s="638">
        <v>206631</v>
      </c>
      <c r="E50" s="417"/>
      <c r="F50" s="785">
        <v>878567</v>
      </c>
      <c r="G50" s="638">
        <v>-13778</v>
      </c>
      <c r="H50" s="417"/>
    </row>
    <row r="51" spans="1:8" s="416" customFormat="1" x14ac:dyDescent="0.25">
      <c r="A51" s="422"/>
      <c r="B51" s="422"/>
      <c r="F51" s="417"/>
    </row>
  </sheetData>
  <sheetProtection algorithmName="SHA-512" hashValue="1Ti4Blmj+PPqkUJvEkMmNk4ZSqC7HYwfnd4Lx41I2eo4u7aIWsxY2Nigj8uh9T90uWgWKkXyh5bUrqMzUlqKQA==" saltValue="XoudulVg0SZyY5IFo2y/oQ==" spinCount="100000" sheet="1" objects="1" scenarios="1"/>
  <mergeCells count="4">
    <mergeCell ref="C6:F6"/>
    <mergeCell ref="F42:G42"/>
    <mergeCell ref="C42:D42"/>
    <mergeCell ref="I6:M6"/>
  </mergeCells>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S133"/>
  <sheetViews>
    <sheetView showGridLines="0" zoomScaleNormal="100" workbookViewId="0">
      <pane ySplit="3" topLeftCell="A4" activePane="bottomLeft" state="frozen"/>
      <selection pane="bottomLeft" activeCell="A4" sqref="A4"/>
    </sheetView>
  </sheetViews>
  <sheetFormatPr defaultColWidth="9.140625" defaultRowHeight="15" outlineLevelRow="1" outlineLevelCol="1" x14ac:dyDescent="0.25"/>
  <cols>
    <col min="1" max="1" width="43.7109375" style="49" customWidth="1"/>
    <col min="2" max="2" width="43.7109375" style="49" customWidth="1" outlineLevel="1"/>
    <col min="3" max="3" width="12.5703125" style="49" customWidth="1"/>
    <col min="4" max="4" width="13.28515625" style="49" customWidth="1"/>
    <col min="5" max="5" width="13.42578125" style="49" customWidth="1"/>
    <col min="6" max="6" width="12" style="49" customWidth="1"/>
    <col min="7" max="7" width="11" style="49" customWidth="1"/>
    <col min="8" max="8" width="10.28515625" style="49" customWidth="1"/>
    <col min="9" max="9" width="10" style="49" customWidth="1"/>
    <col min="10" max="10" width="12.28515625" style="49" customWidth="1"/>
    <col min="11" max="11" width="11.28515625" style="49" customWidth="1"/>
    <col min="12" max="12" width="12.7109375" style="49" customWidth="1"/>
    <col min="13" max="13" width="12.28515625" style="49" customWidth="1"/>
    <col min="14" max="15" width="13.42578125" style="49" customWidth="1"/>
    <col min="16" max="17" width="11.42578125" style="49" customWidth="1"/>
    <col min="18" max="16384" width="9.140625" style="49"/>
  </cols>
  <sheetData>
    <row r="1" spans="1:17" x14ac:dyDescent="0.25">
      <c r="A1" s="57" t="s">
        <v>755</v>
      </c>
      <c r="B1" s="57" t="s">
        <v>756</v>
      </c>
    </row>
    <row r="2" spans="1:17" x14ac:dyDescent="0.25">
      <c r="A2" s="57" t="s">
        <v>1216</v>
      </c>
      <c r="B2" s="57" t="s">
        <v>1217</v>
      </c>
    </row>
    <row r="3" spans="1:17" s="58" customFormat="1" ht="18.75" x14ac:dyDescent="0.25">
      <c r="A3" s="74" t="s">
        <v>754</v>
      </c>
      <c r="B3" s="75" t="s">
        <v>274</v>
      </c>
      <c r="O3" s="296"/>
    </row>
    <row r="4" spans="1:17" x14ac:dyDescent="0.25">
      <c r="A4" s="61"/>
      <c r="B4" s="61"/>
    </row>
    <row r="5" spans="1:17" s="62" customFormat="1" ht="13.5" thickBot="1" x14ac:dyDescent="0.25">
      <c r="A5" s="61" t="s">
        <v>111</v>
      </c>
      <c r="B5" s="61" t="s">
        <v>415</v>
      </c>
      <c r="N5" s="1162"/>
      <c r="Q5" s="1162" t="s">
        <v>51</v>
      </c>
    </row>
    <row r="6" spans="1:17" s="62" customFormat="1" ht="21" customHeight="1" thickBot="1" x14ac:dyDescent="0.3">
      <c r="A6" s="448"/>
      <c r="B6" s="448"/>
      <c r="C6" s="2128" t="s">
        <v>737</v>
      </c>
      <c r="D6" s="2128"/>
      <c r="E6" s="2128"/>
      <c r="F6" s="2128"/>
      <c r="G6" s="2128"/>
      <c r="H6" s="2128"/>
      <c r="I6" s="2128"/>
      <c r="J6" s="2128"/>
      <c r="K6" s="456"/>
      <c r="L6" s="2128" t="s">
        <v>1015</v>
      </c>
      <c r="M6" s="2128"/>
      <c r="N6" s="2128"/>
      <c r="O6" s="2128"/>
      <c r="P6" s="2128"/>
      <c r="Q6" s="2128"/>
    </row>
    <row r="7" spans="1:17" s="296" customFormat="1" ht="51" customHeight="1" thickBot="1" x14ac:dyDescent="0.3">
      <c r="A7" s="98"/>
      <c r="B7" s="98"/>
      <c r="C7" s="1011" t="s">
        <v>663</v>
      </c>
      <c r="D7" s="1300" t="s">
        <v>1380</v>
      </c>
      <c r="E7" s="1300" t="s">
        <v>1381</v>
      </c>
      <c r="F7" s="1300" t="s">
        <v>1382</v>
      </c>
      <c r="G7" s="1011" t="s">
        <v>652</v>
      </c>
      <c r="H7" s="1011" t="s">
        <v>595</v>
      </c>
      <c r="I7" s="1011" t="s">
        <v>698</v>
      </c>
      <c r="J7" s="1011" t="s">
        <v>699</v>
      </c>
      <c r="L7" s="1011" t="s">
        <v>663</v>
      </c>
      <c r="M7" s="1300" t="s">
        <v>1380</v>
      </c>
      <c r="N7" s="1011" t="s">
        <v>652</v>
      </c>
      <c r="O7" s="1011" t="s">
        <v>595</v>
      </c>
      <c r="P7" s="1011" t="s">
        <v>698</v>
      </c>
      <c r="Q7" s="1011" t="s">
        <v>699</v>
      </c>
    </row>
    <row r="8" spans="1:17" s="296" customFormat="1" ht="48.6" hidden="1" customHeight="1" outlineLevel="1" thickBot="1" x14ac:dyDescent="0.3">
      <c r="A8" s="449"/>
      <c r="B8" s="449"/>
      <c r="C8" s="1011" t="s">
        <v>664</v>
      </c>
      <c r="D8" s="1300" t="s">
        <v>1383</v>
      </c>
      <c r="E8" s="1300" t="s">
        <v>1384</v>
      </c>
      <c r="F8" s="1300" t="s">
        <v>1385</v>
      </c>
      <c r="G8" s="1011" t="s">
        <v>275</v>
      </c>
      <c r="H8" s="1011" t="s">
        <v>697</v>
      </c>
      <c r="I8" s="1011" t="s">
        <v>654</v>
      </c>
      <c r="J8" s="1011" t="s">
        <v>653</v>
      </c>
      <c r="L8" s="1011" t="s">
        <v>664</v>
      </c>
      <c r="M8" s="1300" t="s">
        <v>1383</v>
      </c>
      <c r="N8" s="1011" t="s">
        <v>275</v>
      </c>
      <c r="O8" s="1011" t="s">
        <v>697</v>
      </c>
      <c r="P8" s="1011" t="s">
        <v>654</v>
      </c>
      <c r="Q8" s="1011" t="s">
        <v>653</v>
      </c>
    </row>
    <row r="9" spans="1:17" s="296" customFormat="1" collapsed="1" x14ac:dyDescent="0.25">
      <c r="A9" s="97"/>
      <c r="B9" s="97"/>
      <c r="C9" s="260"/>
      <c r="D9" s="1301"/>
      <c r="E9" s="260"/>
      <c r="F9" s="260"/>
      <c r="G9" s="260"/>
      <c r="H9" s="260"/>
      <c r="I9" s="447"/>
      <c r="J9" s="260"/>
      <c r="L9" s="98"/>
      <c r="M9" s="1301"/>
      <c r="N9" s="98"/>
      <c r="O9" s="98"/>
      <c r="P9" s="97"/>
      <c r="Q9" s="98"/>
    </row>
    <row r="10" spans="1:17" s="296" customFormat="1" x14ac:dyDescent="0.25">
      <c r="A10" s="97"/>
      <c r="B10" s="97"/>
      <c r="C10" s="98"/>
      <c r="D10" s="1301"/>
      <c r="E10" s="98"/>
      <c r="F10" s="98"/>
      <c r="G10" s="98"/>
      <c r="H10" s="98"/>
      <c r="I10" s="97"/>
      <c r="J10" s="98"/>
      <c r="L10" s="98"/>
      <c r="M10" s="1301"/>
      <c r="N10" s="98"/>
      <c r="O10" s="98"/>
      <c r="P10" s="97"/>
      <c r="Q10" s="98"/>
    </row>
    <row r="11" spans="1:17" s="296" customFormat="1" x14ac:dyDescent="0.25">
      <c r="A11" s="1470" t="s">
        <v>648</v>
      </c>
      <c r="B11" s="1470" t="s">
        <v>649</v>
      </c>
      <c r="C11" s="375"/>
      <c r="D11" s="314"/>
      <c r="E11" s="375"/>
      <c r="F11" s="375"/>
      <c r="G11" s="375"/>
      <c r="H11" s="375"/>
      <c r="I11" s="426"/>
      <c r="J11" s="375"/>
      <c r="L11" s="375"/>
      <c r="M11" s="314"/>
      <c r="N11" s="375"/>
      <c r="O11" s="375"/>
      <c r="P11" s="426"/>
      <c r="Q11" s="375"/>
    </row>
    <row r="12" spans="1:17" s="296" customFormat="1" x14ac:dyDescent="0.25">
      <c r="A12" s="285" t="s">
        <v>1456</v>
      </c>
      <c r="B12" s="285" t="s">
        <v>269</v>
      </c>
      <c r="C12" s="222">
        <v>464503</v>
      </c>
      <c r="D12" s="305">
        <v>1855929</v>
      </c>
      <c r="E12" s="222">
        <v>2826157</v>
      </c>
      <c r="F12" s="222">
        <v>932444</v>
      </c>
      <c r="G12" s="222">
        <v>625712</v>
      </c>
      <c r="H12" s="222">
        <v>156039</v>
      </c>
      <c r="I12" s="222">
        <v>153890</v>
      </c>
      <c r="J12" s="380">
        <v>7014674</v>
      </c>
      <c r="L12" s="222">
        <v>318262</v>
      </c>
      <c r="M12" s="305">
        <v>1855929</v>
      </c>
      <c r="N12" s="222">
        <v>600721</v>
      </c>
      <c r="O12" s="222">
        <v>135062</v>
      </c>
      <c r="P12" s="272">
        <v>119350</v>
      </c>
      <c r="Q12" s="380">
        <v>3029324</v>
      </c>
    </row>
    <row r="13" spans="1:17" s="296" customFormat="1" ht="15.75" thickBot="1" x14ac:dyDescent="0.3">
      <c r="A13" s="396" t="s">
        <v>655</v>
      </c>
      <c r="B13" s="396" t="s">
        <v>270</v>
      </c>
      <c r="C13" s="195">
        <v>-137778</v>
      </c>
      <c r="D13" s="304">
        <v>-1146091</v>
      </c>
      <c r="E13" s="195">
        <v>-1357781</v>
      </c>
      <c r="F13" s="195">
        <v>-534495</v>
      </c>
      <c r="G13" s="195">
        <v>-370284</v>
      </c>
      <c r="H13" s="195">
        <v>-106458</v>
      </c>
      <c r="I13" s="195">
        <v>-5990</v>
      </c>
      <c r="J13" s="380">
        <v>-3658877</v>
      </c>
      <c r="L13" s="195">
        <v>-91253</v>
      </c>
      <c r="M13" s="304">
        <v>-1146091</v>
      </c>
      <c r="N13" s="195">
        <v>-362168</v>
      </c>
      <c r="O13" s="195">
        <v>-101436</v>
      </c>
      <c r="P13" s="271">
        <v>-5858</v>
      </c>
      <c r="Q13" s="380">
        <v>-1706806</v>
      </c>
    </row>
    <row r="14" spans="1:17" s="296" customFormat="1" x14ac:dyDescent="0.25">
      <c r="A14" s="818" t="s">
        <v>105</v>
      </c>
      <c r="B14" s="818" t="s">
        <v>261</v>
      </c>
      <c r="C14" s="758">
        <v>326725</v>
      </c>
      <c r="D14" s="823">
        <v>709838</v>
      </c>
      <c r="E14" s="758">
        <v>1468376</v>
      </c>
      <c r="F14" s="758">
        <v>397949</v>
      </c>
      <c r="G14" s="758">
        <v>255428</v>
      </c>
      <c r="H14" s="758">
        <v>49581</v>
      </c>
      <c r="I14" s="758">
        <v>147900</v>
      </c>
      <c r="J14" s="758">
        <v>3355797</v>
      </c>
      <c r="L14" s="758">
        <v>227009</v>
      </c>
      <c r="M14" s="823">
        <v>709838</v>
      </c>
      <c r="N14" s="758">
        <v>238553</v>
      </c>
      <c r="O14" s="758">
        <v>33626</v>
      </c>
      <c r="P14" s="758">
        <v>113492</v>
      </c>
      <c r="Q14" s="758">
        <v>1322518</v>
      </c>
    </row>
    <row r="15" spans="1:17" s="296" customFormat="1" x14ac:dyDescent="0.25">
      <c r="A15" s="431"/>
      <c r="B15" s="431"/>
      <c r="C15" s="125"/>
      <c r="D15" s="314"/>
      <c r="E15" s="125"/>
      <c r="F15" s="125"/>
      <c r="G15" s="125"/>
      <c r="H15" s="125"/>
      <c r="I15" s="125"/>
      <c r="J15" s="125"/>
      <c r="L15" s="375"/>
      <c r="M15" s="314"/>
      <c r="N15" s="375"/>
      <c r="O15" s="375"/>
      <c r="P15" s="278"/>
      <c r="Q15" s="375"/>
    </row>
    <row r="16" spans="1:17" s="296" customFormat="1" x14ac:dyDescent="0.25">
      <c r="A16" s="1470" t="s">
        <v>750</v>
      </c>
      <c r="B16" s="1470" t="s">
        <v>751</v>
      </c>
      <c r="C16" s="375"/>
      <c r="D16" s="314"/>
      <c r="E16" s="375"/>
      <c r="F16" s="375"/>
      <c r="G16" s="375"/>
      <c r="H16" s="375"/>
      <c r="I16" s="375"/>
      <c r="J16" s="375"/>
      <c r="L16" s="375"/>
      <c r="M16" s="314"/>
      <c r="N16" s="375"/>
      <c r="O16" s="375"/>
      <c r="P16" s="278"/>
      <c r="Q16" s="375"/>
    </row>
    <row r="17" spans="1:17" s="296" customFormat="1" ht="22.5" x14ac:dyDescent="0.2">
      <c r="A17" s="1012" t="s">
        <v>1263</v>
      </c>
      <c r="B17" s="394" t="s">
        <v>1262</v>
      </c>
      <c r="C17" s="1199">
        <v>0</v>
      </c>
      <c r="D17" s="617">
        <v>22167</v>
      </c>
      <c r="E17" s="1199">
        <v>0</v>
      </c>
      <c r="F17" s="1199">
        <v>0</v>
      </c>
      <c r="G17" s="1199">
        <v>0</v>
      </c>
      <c r="H17" s="1199">
        <v>0</v>
      </c>
      <c r="I17" s="1199">
        <v>0</v>
      </c>
      <c r="J17" s="501">
        <v>22167</v>
      </c>
      <c r="L17" s="1199">
        <v>0</v>
      </c>
      <c r="M17" s="617">
        <v>22167</v>
      </c>
      <c r="N17" s="1199">
        <v>0</v>
      </c>
      <c r="O17" s="1199">
        <v>0</v>
      </c>
      <c r="P17" s="1199">
        <v>0</v>
      </c>
      <c r="Q17" s="501">
        <v>22167</v>
      </c>
    </row>
    <row r="18" spans="1:17" s="296" customFormat="1" ht="22.5" x14ac:dyDescent="0.2">
      <c r="A18" s="285" t="s">
        <v>1264</v>
      </c>
      <c r="B18" s="394" t="s">
        <v>1265</v>
      </c>
      <c r="C18" s="1155">
        <v>0</v>
      </c>
      <c r="D18" s="617">
        <v>-2260</v>
      </c>
      <c r="E18" s="1155">
        <v>0</v>
      </c>
      <c r="F18" s="1155">
        <v>0</v>
      </c>
      <c r="G18" s="1155">
        <v>0</v>
      </c>
      <c r="H18" s="1155">
        <v>0</v>
      </c>
      <c r="I18" s="1155">
        <v>0</v>
      </c>
      <c r="J18" s="501">
        <v>-2260</v>
      </c>
      <c r="L18" s="1155">
        <v>0</v>
      </c>
      <c r="M18" s="617">
        <v>-2260</v>
      </c>
      <c r="N18" s="1155">
        <v>0</v>
      </c>
      <c r="O18" s="1155">
        <v>0</v>
      </c>
      <c r="P18" s="1155">
        <v>0</v>
      </c>
      <c r="Q18" s="501">
        <v>-2260</v>
      </c>
    </row>
    <row r="19" spans="1:17" s="296" customFormat="1" ht="15.75" customHeight="1" x14ac:dyDescent="0.25">
      <c r="A19" s="367" t="s">
        <v>106</v>
      </c>
      <c r="B19" s="367" t="s">
        <v>262</v>
      </c>
      <c r="C19" s="1171">
        <v>0</v>
      </c>
      <c r="D19" s="1171">
        <v>0</v>
      </c>
      <c r="E19" s="1171">
        <v>0</v>
      </c>
      <c r="F19" s="1171">
        <v>0</v>
      </c>
      <c r="G19" s="1171">
        <v>0</v>
      </c>
      <c r="H19" s="1171">
        <v>0</v>
      </c>
      <c r="I19" s="275">
        <v>241220</v>
      </c>
      <c r="J19" s="368">
        <v>241220</v>
      </c>
      <c r="L19" s="1171">
        <v>0</v>
      </c>
      <c r="M19" s="1171">
        <v>0</v>
      </c>
      <c r="N19" s="1171">
        <v>0</v>
      </c>
      <c r="O19" s="1171">
        <v>0</v>
      </c>
      <c r="P19" s="275">
        <v>86747</v>
      </c>
      <c r="Q19" s="368">
        <v>86747</v>
      </c>
    </row>
    <row r="20" spans="1:17" s="296" customFormat="1" x14ac:dyDescent="0.25">
      <c r="A20" s="367" t="s">
        <v>112</v>
      </c>
      <c r="B20" s="367" t="s">
        <v>271</v>
      </c>
      <c r="C20" s="180">
        <v>18797</v>
      </c>
      <c r="D20" s="315">
        <v>18855</v>
      </c>
      <c r="E20" s="180">
        <v>81113</v>
      </c>
      <c r="F20" s="180">
        <v>11400</v>
      </c>
      <c r="G20" s="180">
        <v>20717</v>
      </c>
      <c r="H20" s="180">
        <v>15147</v>
      </c>
      <c r="I20" s="275">
        <v>-166029</v>
      </c>
      <c r="J20" s="1171">
        <v>0</v>
      </c>
      <c r="L20" s="180">
        <v>17887</v>
      </c>
      <c r="M20" s="315">
        <v>18855</v>
      </c>
      <c r="N20" s="180">
        <v>20679</v>
      </c>
      <c r="O20" s="180">
        <v>9624</v>
      </c>
      <c r="P20" s="275">
        <v>-67045</v>
      </c>
      <c r="Q20" s="1171">
        <v>0</v>
      </c>
    </row>
    <row r="21" spans="1:17" s="296" customFormat="1" x14ac:dyDescent="0.25">
      <c r="A21" s="367" t="s">
        <v>452</v>
      </c>
      <c r="B21" s="367" t="s">
        <v>453</v>
      </c>
      <c r="C21" s="180">
        <v>-1182</v>
      </c>
      <c r="D21" s="1171">
        <v>0</v>
      </c>
      <c r="E21" s="1171">
        <v>0</v>
      </c>
      <c r="F21" s="1171">
        <v>0</v>
      </c>
      <c r="G21" s="1171">
        <v>0</v>
      </c>
      <c r="H21" s="1171">
        <v>0</v>
      </c>
      <c r="I21" s="1171">
        <v>0</v>
      </c>
      <c r="J21" s="368">
        <v>-1182</v>
      </c>
      <c r="L21" s="180">
        <v>-3433</v>
      </c>
      <c r="M21" s="1171">
        <v>0</v>
      </c>
      <c r="N21" s="1171">
        <v>0</v>
      </c>
      <c r="O21" s="1171">
        <v>0</v>
      </c>
      <c r="P21" s="1171">
        <v>0</v>
      </c>
      <c r="Q21" s="368">
        <v>-3433</v>
      </c>
    </row>
    <row r="22" spans="1:17" s="296" customFormat="1" x14ac:dyDescent="0.25">
      <c r="A22" s="367" t="s">
        <v>894</v>
      </c>
      <c r="B22" s="367" t="s">
        <v>1013</v>
      </c>
      <c r="C22" s="1171">
        <v>0</v>
      </c>
      <c r="D22" s="1171">
        <v>0</v>
      </c>
      <c r="E22" s="1171">
        <v>0</v>
      </c>
      <c r="F22" s="1171">
        <v>0</v>
      </c>
      <c r="G22" s="1171">
        <v>0</v>
      </c>
      <c r="H22" s="1171">
        <v>0</v>
      </c>
      <c r="I22" s="1171">
        <v>0</v>
      </c>
      <c r="J22" s="1171">
        <v>0</v>
      </c>
      <c r="L22" s="180">
        <v>8334</v>
      </c>
      <c r="M22" s="1171">
        <v>0</v>
      </c>
      <c r="N22" s="1171">
        <v>0</v>
      </c>
      <c r="O22" s="1171">
        <v>0</v>
      </c>
      <c r="P22" s="1171">
        <v>0</v>
      </c>
      <c r="Q22" s="368">
        <v>8334</v>
      </c>
    </row>
    <row r="23" spans="1:17" s="296" customFormat="1" x14ac:dyDescent="0.25">
      <c r="A23" s="367" t="s">
        <v>107</v>
      </c>
      <c r="B23" s="367" t="s">
        <v>263</v>
      </c>
      <c r="C23" s="180">
        <v>-82</v>
      </c>
      <c r="D23" s="1171">
        <v>0</v>
      </c>
      <c r="E23" s="180">
        <v>-4000</v>
      </c>
      <c r="F23" s="180">
        <v>-355</v>
      </c>
      <c r="G23" s="180">
        <v>-108</v>
      </c>
      <c r="H23" s="180">
        <v>-21</v>
      </c>
      <c r="I23" s="275">
        <v>-334</v>
      </c>
      <c r="J23" s="368">
        <v>-4900</v>
      </c>
      <c r="L23" s="180">
        <v>-45</v>
      </c>
      <c r="M23" s="1171">
        <v>0</v>
      </c>
      <c r="N23" s="180">
        <v>-74</v>
      </c>
      <c r="O23" s="180">
        <v>-33</v>
      </c>
      <c r="P23" s="275">
        <v>-334</v>
      </c>
      <c r="Q23" s="368">
        <v>-486</v>
      </c>
    </row>
    <row r="24" spans="1:17" s="296" customFormat="1" x14ac:dyDescent="0.25">
      <c r="A24" s="367" t="s">
        <v>603</v>
      </c>
      <c r="B24" s="367" t="s">
        <v>272</v>
      </c>
      <c r="C24" s="180">
        <v>-261</v>
      </c>
      <c r="D24" s="1171">
        <v>0</v>
      </c>
      <c r="E24" s="1171">
        <v>0</v>
      </c>
      <c r="F24" s="1171">
        <v>0</v>
      </c>
      <c r="G24" s="180">
        <v>-116799</v>
      </c>
      <c r="H24" s="1171">
        <v>0</v>
      </c>
      <c r="I24" s="275">
        <v>814</v>
      </c>
      <c r="J24" s="368">
        <v>-116246</v>
      </c>
      <c r="L24" s="180">
        <v>-261</v>
      </c>
      <c r="M24" s="1171">
        <v>0</v>
      </c>
      <c r="N24" s="180">
        <v>-116799</v>
      </c>
      <c r="O24" s="1171">
        <v>0</v>
      </c>
      <c r="P24" s="275">
        <v>803</v>
      </c>
      <c r="Q24" s="368">
        <v>-116257</v>
      </c>
    </row>
    <row r="25" spans="1:17" s="296" customFormat="1" ht="15.75" thickBot="1" x14ac:dyDescent="0.3">
      <c r="A25" s="396" t="s">
        <v>113</v>
      </c>
      <c r="B25" s="396" t="s">
        <v>273</v>
      </c>
      <c r="C25" s="195">
        <v>-13807</v>
      </c>
      <c r="D25" s="304">
        <v>-25991</v>
      </c>
      <c r="E25" s="195">
        <v>-66979</v>
      </c>
      <c r="F25" s="195">
        <v>-23055</v>
      </c>
      <c r="G25" s="195">
        <v>-40471</v>
      </c>
      <c r="H25" s="195">
        <v>-15308</v>
      </c>
      <c r="I25" s="1171">
        <v>0</v>
      </c>
      <c r="J25" s="691">
        <v>-185611</v>
      </c>
      <c r="L25" s="195">
        <v>-9652</v>
      </c>
      <c r="M25" s="304">
        <v>-25991</v>
      </c>
      <c r="N25" s="195">
        <v>-38970</v>
      </c>
      <c r="O25" s="195">
        <v>-11263</v>
      </c>
      <c r="P25" s="1171">
        <v>0</v>
      </c>
      <c r="Q25" s="691">
        <v>-85876</v>
      </c>
    </row>
    <row r="26" spans="1:17" s="296" customFormat="1" x14ac:dyDescent="0.25">
      <c r="A26" s="818" t="s">
        <v>753</v>
      </c>
      <c r="B26" s="818" t="s">
        <v>1260</v>
      </c>
      <c r="C26" s="758">
        <v>330190</v>
      </c>
      <c r="D26" s="823">
        <v>722609</v>
      </c>
      <c r="E26" s="758">
        <v>1478510</v>
      </c>
      <c r="F26" s="758">
        <v>385939</v>
      </c>
      <c r="G26" s="758">
        <v>118767</v>
      </c>
      <c r="H26" s="758">
        <v>49399</v>
      </c>
      <c r="I26" s="758">
        <v>223571</v>
      </c>
      <c r="J26" s="758">
        <v>3308985</v>
      </c>
      <c r="L26" s="823">
        <v>239839</v>
      </c>
      <c r="M26" s="823">
        <v>722609</v>
      </c>
      <c r="N26" s="823">
        <v>103389</v>
      </c>
      <c r="O26" s="823">
        <v>31954</v>
      </c>
      <c r="P26" s="823">
        <v>133663</v>
      </c>
      <c r="Q26" s="823">
        <v>1231454</v>
      </c>
    </row>
    <row r="27" spans="1:17" s="296" customFormat="1" x14ac:dyDescent="0.25">
      <c r="A27" s="431"/>
      <c r="B27" s="431"/>
      <c r="C27" s="125"/>
      <c r="D27" s="314"/>
      <c r="E27" s="125"/>
      <c r="F27" s="125"/>
      <c r="G27" s="125"/>
      <c r="H27" s="125"/>
      <c r="I27" s="125"/>
      <c r="J27" s="125"/>
      <c r="L27" s="314"/>
      <c r="M27" s="314"/>
      <c r="N27" s="314"/>
      <c r="O27" s="314"/>
      <c r="P27" s="575"/>
      <c r="Q27" s="314"/>
    </row>
    <row r="28" spans="1:17" s="296" customFormat="1" x14ac:dyDescent="0.25">
      <c r="A28" s="1470" t="s">
        <v>743</v>
      </c>
      <c r="B28" s="1470" t="s">
        <v>744</v>
      </c>
      <c r="C28" s="375"/>
      <c r="D28" s="314"/>
      <c r="E28" s="375"/>
      <c r="F28" s="375"/>
      <c r="G28" s="375"/>
      <c r="H28" s="375"/>
      <c r="I28" s="426"/>
      <c r="J28" s="375"/>
      <c r="L28" s="314"/>
      <c r="M28" s="314"/>
      <c r="N28" s="314"/>
      <c r="O28" s="314"/>
      <c r="P28" s="575"/>
      <c r="Q28" s="314"/>
    </row>
    <row r="29" spans="1:17" s="296" customFormat="1" x14ac:dyDescent="0.25">
      <c r="A29" s="285" t="s">
        <v>1456</v>
      </c>
      <c r="B29" s="285" t="s">
        <v>269</v>
      </c>
      <c r="C29" s="222">
        <v>479605</v>
      </c>
      <c r="D29" s="305">
        <v>2014626</v>
      </c>
      <c r="E29" s="222">
        <v>2857242</v>
      </c>
      <c r="F29" s="222">
        <v>926403</v>
      </c>
      <c r="G29" s="222">
        <v>640568</v>
      </c>
      <c r="H29" s="222">
        <v>161992</v>
      </c>
      <c r="I29" s="222">
        <v>228748</v>
      </c>
      <c r="J29" s="380">
        <v>7309184</v>
      </c>
      <c r="L29" s="305">
        <v>345246</v>
      </c>
      <c r="M29" s="305">
        <v>2014626</v>
      </c>
      <c r="N29" s="305">
        <v>615648</v>
      </c>
      <c r="O29" s="305">
        <v>135708</v>
      </c>
      <c r="P29" s="305">
        <v>138718</v>
      </c>
      <c r="Q29" s="748">
        <v>3249946</v>
      </c>
    </row>
    <row r="30" spans="1:17" s="296" customFormat="1" ht="15.75" thickBot="1" x14ac:dyDescent="0.3">
      <c r="A30" s="396" t="s">
        <v>655</v>
      </c>
      <c r="B30" s="396" t="s">
        <v>270</v>
      </c>
      <c r="C30" s="195">
        <v>-149415</v>
      </c>
      <c r="D30" s="304">
        <v>-1292017</v>
      </c>
      <c r="E30" s="195">
        <v>-1378732</v>
      </c>
      <c r="F30" s="195">
        <v>-540464</v>
      </c>
      <c r="G30" s="195">
        <v>-521801</v>
      </c>
      <c r="H30" s="195">
        <v>-112593</v>
      </c>
      <c r="I30" s="195">
        <v>-5177</v>
      </c>
      <c r="J30" s="691">
        <v>-4000199</v>
      </c>
      <c r="L30" s="304">
        <v>-105407</v>
      </c>
      <c r="M30" s="304">
        <v>-1292017</v>
      </c>
      <c r="N30" s="304">
        <v>-512259</v>
      </c>
      <c r="O30" s="304">
        <v>-103754</v>
      </c>
      <c r="P30" s="304">
        <v>-5055</v>
      </c>
      <c r="Q30" s="747">
        <v>-2018492</v>
      </c>
    </row>
    <row r="31" spans="1:17" s="296" customFormat="1" x14ac:dyDescent="0.25">
      <c r="A31" s="818" t="s">
        <v>105</v>
      </c>
      <c r="B31" s="818" t="s">
        <v>261</v>
      </c>
      <c r="C31" s="758">
        <v>330190</v>
      </c>
      <c r="D31" s="823">
        <v>722609</v>
      </c>
      <c r="E31" s="758">
        <v>1478510</v>
      </c>
      <c r="F31" s="758">
        <v>385939</v>
      </c>
      <c r="G31" s="758">
        <v>118767</v>
      </c>
      <c r="H31" s="758">
        <v>49399</v>
      </c>
      <c r="I31" s="758">
        <v>223571</v>
      </c>
      <c r="J31" s="758">
        <v>3308985</v>
      </c>
      <c r="L31" s="823">
        <v>239839</v>
      </c>
      <c r="M31" s="823">
        <v>722609</v>
      </c>
      <c r="N31" s="823">
        <v>103389</v>
      </c>
      <c r="O31" s="823">
        <v>31954</v>
      </c>
      <c r="P31" s="823">
        <v>133663</v>
      </c>
      <c r="Q31" s="823">
        <v>1231454</v>
      </c>
    </row>
    <row r="32" spans="1:17" s="296" customFormat="1" x14ac:dyDescent="0.25">
      <c r="A32" s="431"/>
      <c r="B32" s="431"/>
      <c r="C32" s="125"/>
      <c r="D32" s="1302"/>
      <c r="E32" s="125"/>
      <c r="F32" s="125"/>
      <c r="G32" s="125"/>
      <c r="H32" s="125"/>
      <c r="I32" s="125"/>
      <c r="J32" s="125"/>
      <c r="L32" s="125"/>
      <c r="M32" s="1302"/>
      <c r="N32" s="125"/>
      <c r="O32" s="125"/>
      <c r="P32" s="125"/>
      <c r="Q32" s="125"/>
    </row>
    <row r="33" spans="1:17" s="296" customFormat="1" x14ac:dyDescent="0.25">
      <c r="A33" s="1470" t="s">
        <v>1213</v>
      </c>
      <c r="B33" s="1470" t="s">
        <v>1258</v>
      </c>
      <c r="C33" s="375"/>
      <c r="D33" s="314"/>
      <c r="E33" s="375"/>
      <c r="F33" s="375"/>
      <c r="G33" s="375"/>
      <c r="H33" s="375"/>
      <c r="I33" s="278"/>
      <c r="J33" s="375"/>
      <c r="L33" s="375"/>
      <c r="M33" s="314"/>
      <c r="N33" s="375"/>
      <c r="O33" s="375"/>
      <c r="P33" s="278"/>
      <c r="Q33" s="375"/>
    </row>
    <row r="34" spans="1:17" s="296" customFormat="1" x14ac:dyDescent="0.25">
      <c r="A34" s="367" t="s">
        <v>106</v>
      </c>
      <c r="B34" s="367" t="s">
        <v>262</v>
      </c>
      <c r="C34" s="1171">
        <v>0</v>
      </c>
      <c r="D34" s="1171">
        <v>0</v>
      </c>
      <c r="E34" s="1171">
        <v>0</v>
      </c>
      <c r="F34" s="1171">
        <v>0</v>
      </c>
      <c r="G34" s="1171">
        <v>0</v>
      </c>
      <c r="H34" s="1171">
        <v>0</v>
      </c>
      <c r="I34" s="275">
        <v>217389</v>
      </c>
      <c r="J34" s="368">
        <v>217389</v>
      </c>
      <c r="L34" s="1171">
        <v>0</v>
      </c>
      <c r="M34" s="1171">
        <v>0</v>
      </c>
      <c r="N34" s="1171">
        <v>0</v>
      </c>
      <c r="O34" s="1171">
        <v>0</v>
      </c>
      <c r="P34" s="180">
        <v>38300</v>
      </c>
      <c r="Q34" s="368">
        <v>38300</v>
      </c>
    </row>
    <row r="35" spans="1:17" s="296" customFormat="1" x14ac:dyDescent="0.25">
      <c r="A35" s="367" t="s">
        <v>700</v>
      </c>
      <c r="B35" s="367" t="s">
        <v>701</v>
      </c>
      <c r="C35" s="180">
        <v>469</v>
      </c>
      <c r="D35" s="1171">
        <v>0</v>
      </c>
      <c r="E35" s="180">
        <v>20</v>
      </c>
      <c r="F35" s="1171">
        <v>0</v>
      </c>
      <c r="G35" s="1171">
        <v>0</v>
      </c>
      <c r="H35" s="1171">
        <v>0</v>
      </c>
      <c r="I35" s="1171">
        <v>0</v>
      </c>
      <c r="J35" s="368">
        <v>489</v>
      </c>
      <c r="L35" s="180">
        <v>469</v>
      </c>
      <c r="M35" s="1171">
        <v>0</v>
      </c>
      <c r="N35" s="180">
        <v>20</v>
      </c>
      <c r="O35" s="1171">
        <v>0</v>
      </c>
      <c r="P35" s="1171">
        <v>0</v>
      </c>
      <c r="Q35" s="368">
        <v>489</v>
      </c>
    </row>
    <row r="36" spans="1:17" s="296" customFormat="1" x14ac:dyDescent="0.25">
      <c r="A36" s="367" t="s">
        <v>112</v>
      </c>
      <c r="B36" s="367" t="s">
        <v>271</v>
      </c>
      <c r="C36" s="180">
        <v>8615</v>
      </c>
      <c r="D36" s="315">
        <v>90796</v>
      </c>
      <c r="E36" s="180">
        <v>89681</v>
      </c>
      <c r="F36" s="180">
        <v>33687</v>
      </c>
      <c r="G36" s="180">
        <v>1143</v>
      </c>
      <c r="H36" s="180">
        <v>14368</v>
      </c>
      <c r="I36" s="275">
        <v>-238290</v>
      </c>
      <c r="J36" s="1171">
        <v>0</v>
      </c>
      <c r="L36" s="180">
        <v>8075</v>
      </c>
      <c r="M36" s="315">
        <v>90796</v>
      </c>
      <c r="N36" s="180">
        <v>1133</v>
      </c>
      <c r="O36" s="180">
        <v>6570</v>
      </c>
      <c r="P36" s="180">
        <v>-106574</v>
      </c>
      <c r="Q36" s="1171">
        <v>0</v>
      </c>
    </row>
    <row r="37" spans="1:17" s="296" customFormat="1" x14ac:dyDescent="0.25">
      <c r="A37" s="367" t="s">
        <v>452</v>
      </c>
      <c r="B37" s="367" t="s">
        <v>453</v>
      </c>
      <c r="C37" s="180">
        <v>-44</v>
      </c>
      <c r="D37" s="1171">
        <v>0</v>
      </c>
      <c r="E37" s="1171">
        <v>0</v>
      </c>
      <c r="F37" s="1171">
        <v>0</v>
      </c>
      <c r="G37" s="1171">
        <v>0</v>
      </c>
      <c r="H37" s="1171">
        <v>0</v>
      </c>
      <c r="I37" s="1171">
        <v>0</v>
      </c>
      <c r="J37" s="368">
        <v>-44</v>
      </c>
      <c r="L37" s="180">
        <v>-2374</v>
      </c>
      <c r="M37" s="1171">
        <v>0</v>
      </c>
      <c r="N37" s="1171">
        <v>0</v>
      </c>
      <c r="O37" s="1171">
        <v>0</v>
      </c>
      <c r="P37" s="1171">
        <v>0</v>
      </c>
      <c r="Q37" s="368">
        <v>-2374</v>
      </c>
    </row>
    <row r="38" spans="1:17" s="296" customFormat="1" x14ac:dyDescent="0.25">
      <c r="A38" s="367" t="s">
        <v>107</v>
      </c>
      <c r="B38" s="367" t="s">
        <v>263</v>
      </c>
      <c r="C38" s="180">
        <v>-931</v>
      </c>
      <c r="D38" s="315">
        <v>-36</v>
      </c>
      <c r="E38" s="180">
        <v>-4904</v>
      </c>
      <c r="F38" s="180">
        <v>-841</v>
      </c>
      <c r="G38" s="180">
        <v>-709</v>
      </c>
      <c r="H38" s="180">
        <v>-90</v>
      </c>
      <c r="I38" s="275">
        <v>-101</v>
      </c>
      <c r="J38" s="368">
        <v>-7612</v>
      </c>
      <c r="L38" s="180">
        <v>-2158</v>
      </c>
      <c r="M38" s="315">
        <v>-36</v>
      </c>
      <c r="N38" s="180">
        <v>-1279</v>
      </c>
      <c r="O38" s="180">
        <v>-10442</v>
      </c>
      <c r="P38" s="180">
        <v>-95</v>
      </c>
      <c r="Q38" s="368">
        <v>-14010</v>
      </c>
    </row>
    <row r="39" spans="1:17" s="296" customFormat="1" x14ac:dyDescent="0.25">
      <c r="A39" s="367" t="s">
        <v>603</v>
      </c>
      <c r="B39" s="367" t="s">
        <v>272</v>
      </c>
      <c r="C39" s="180">
        <v>146</v>
      </c>
      <c r="D39" s="1171">
        <v>0</v>
      </c>
      <c r="E39" s="180"/>
      <c r="F39" s="1171">
        <v>0</v>
      </c>
      <c r="G39" s="180">
        <v>-33400</v>
      </c>
      <c r="H39" s="1171">
        <v>0</v>
      </c>
      <c r="I39" s="275">
        <v>-187</v>
      </c>
      <c r="J39" s="368">
        <v>-33441</v>
      </c>
      <c r="L39" s="180">
        <v>146</v>
      </c>
      <c r="M39" s="1171">
        <v>0</v>
      </c>
      <c r="N39" s="180">
        <v>-33400</v>
      </c>
      <c r="O39" s="1171">
        <v>0</v>
      </c>
      <c r="P39" s="1171">
        <v>0</v>
      </c>
      <c r="Q39" s="368">
        <v>-33254</v>
      </c>
    </row>
    <row r="40" spans="1:17" s="296" customFormat="1" ht="15.75" thickBot="1" x14ac:dyDescent="0.3">
      <c r="A40" s="396" t="s">
        <v>113</v>
      </c>
      <c r="B40" s="396" t="s">
        <v>273</v>
      </c>
      <c r="C40" s="195">
        <v>-15959</v>
      </c>
      <c r="D40" s="315">
        <v>-24859</v>
      </c>
      <c r="E40" s="195">
        <v>-65638</v>
      </c>
      <c r="F40" s="195">
        <v>-24615</v>
      </c>
      <c r="G40" s="195">
        <v>-42807</v>
      </c>
      <c r="H40" s="195">
        <v>-14795</v>
      </c>
      <c r="I40" s="1171">
        <v>0</v>
      </c>
      <c r="J40" s="691">
        <v>-188673</v>
      </c>
      <c r="L40" s="180">
        <v>-10231</v>
      </c>
      <c r="M40" s="315">
        <v>-24859</v>
      </c>
      <c r="N40" s="180">
        <v>-41336</v>
      </c>
      <c r="O40" s="180">
        <v>-10293</v>
      </c>
      <c r="P40" s="1171">
        <v>0</v>
      </c>
      <c r="Q40" s="691">
        <v>-86719</v>
      </c>
    </row>
    <row r="41" spans="1:17" s="296" customFormat="1" x14ac:dyDescent="0.25">
      <c r="A41" s="818" t="s">
        <v>1259</v>
      </c>
      <c r="B41" s="818" t="s">
        <v>1261</v>
      </c>
      <c r="C41" s="758">
        <v>322486</v>
      </c>
      <c r="D41" s="823">
        <v>788510</v>
      </c>
      <c r="E41" s="758">
        <v>1497669</v>
      </c>
      <c r="F41" s="758">
        <v>394170</v>
      </c>
      <c r="G41" s="758">
        <v>42994</v>
      </c>
      <c r="H41" s="758">
        <v>48882</v>
      </c>
      <c r="I41" s="758">
        <v>202382</v>
      </c>
      <c r="J41" s="758">
        <v>3297093</v>
      </c>
      <c r="L41" s="758">
        <v>233766</v>
      </c>
      <c r="M41" s="823">
        <v>788510</v>
      </c>
      <c r="N41" s="758">
        <v>28527</v>
      </c>
      <c r="O41" s="758">
        <v>17789</v>
      </c>
      <c r="P41" s="758">
        <v>65294</v>
      </c>
      <c r="Q41" s="758">
        <v>1133886</v>
      </c>
    </row>
    <row r="42" spans="1:17" s="296" customFormat="1" x14ac:dyDescent="0.25">
      <c r="A42" s="431"/>
      <c r="B42" s="431"/>
      <c r="C42" s="125"/>
      <c r="D42" s="1302"/>
      <c r="E42" s="125"/>
      <c r="F42" s="125"/>
      <c r="G42" s="125"/>
      <c r="H42" s="125"/>
      <c r="I42" s="125"/>
      <c r="J42" s="125"/>
      <c r="L42" s="125"/>
      <c r="M42" s="1302"/>
      <c r="N42" s="125"/>
      <c r="O42" s="125"/>
      <c r="P42" s="125"/>
      <c r="Q42" s="125"/>
    </row>
    <row r="43" spans="1:17" s="296" customFormat="1" x14ac:dyDescent="0.25">
      <c r="A43" s="1470" t="s">
        <v>1223</v>
      </c>
      <c r="B43" s="1470" t="s">
        <v>1224</v>
      </c>
      <c r="C43" s="375"/>
      <c r="D43" s="314"/>
      <c r="E43" s="375"/>
      <c r="F43" s="375"/>
      <c r="G43" s="375"/>
      <c r="H43" s="375"/>
      <c r="I43" s="426"/>
      <c r="J43" s="375"/>
      <c r="L43" s="375"/>
      <c r="M43" s="314"/>
      <c r="N43" s="375"/>
      <c r="O43" s="375"/>
      <c r="P43" s="426"/>
      <c r="Q43" s="375"/>
    </row>
    <row r="44" spans="1:17" s="296" customFormat="1" x14ac:dyDescent="0.25">
      <c r="A44" s="285" t="s">
        <v>1456</v>
      </c>
      <c r="B44" s="285" t="s">
        <v>269</v>
      </c>
      <c r="C44" s="222">
        <v>485098</v>
      </c>
      <c r="D44" s="305">
        <v>2055572</v>
      </c>
      <c r="E44" s="222">
        <v>2889265</v>
      </c>
      <c r="F44" s="222">
        <v>933079</v>
      </c>
      <c r="G44" s="222">
        <v>637706</v>
      </c>
      <c r="H44" s="222">
        <v>147744</v>
      </c>
      <c r="I44" s="222">
        <v>207746</v>
      </c>
      <c r="J44" s="824">
        <v>7356210</v>
      </c>
      <c r="L44" s="222">
        <v>349581</v>
      </c>
      <c r="M44" s="305">
        <v>2055572</v>
      </c>
      <c r="N44" s="222">
        <v>612253</v>
      </c>
      <c r="O44" s="222">
        <v>103877</v>
      </c>
      <c r="P44" s="222">
        <v>70349</v>
      </c>
      <c r="Q44" s="380">
        <v>3191632</v>
      </c>
    </row>
    <row r="45" spans="1:17" s="296" customFormat="1" ht="15.75" thickBot="1" x14ac:dyDescent="0.3">
      <c r="A45" s="396" t="s">
        <v>655</v>
      </c>
      <c r="B45" s="396" t="s">
        <v>270</v>
      </c>
      <c r="C45" s="195">
        <v>-162612</v>
      </c>
      <c r="D45" s="304">
        <v>-1267062</v>
      </c>
      <c r="E45" s="195">
        <v>-1391596</v>
      </c>
      <c r="F45" s="195">
        <v>-538909</v>
      </c>
      <c r="G45" s="195">
        <v>-594712</v>
      </c>
      <c r="H45" s="195">
        <v>-98862</v>
      </c>
      <c r="I45" s="195">
        <v>-5364</v>
      </c>
      <c r="J45" s="691">
        <v>-4059117</v>
      </c>
      <c r="L45" s="195">
        <v>-115815</v>
      </c>
      <c r="M45" s="304">
        <v>-1267062</v>
      </c>
      <c r="N45" s="195">
        <v>-583726</v>
      </c>
      <c r="O45" s="195">
        <v>-86088</v>
      </c>
      <c r="P45" s="195">
        <v>-5055</v>
      </c>
      <c r="Q45" s="691">
        <v>-2057746</v>
      </c>
    </row>
    <row r="46" spans="1:17" s="296" customFormat="1" ht="16.899999999999999" customHeight="1" thickBot="1" x14ac:dyDescent="0.3">
      <c r="A46" s="777" t="s">
        <v>105</v>
      </c>
      <c r="B46" s="777" t="s">
        <v>261</v>
      </c>
      <c r="C46" s="662">
        <v>322486</v>
      </c>
      <c r="D46" s="906">
        <v>788510</v>
      </c>
      <c r="E46" s="662">
        <v>1497669</v>
      </c>
      <c r="F46" s="662">
        <v>394170</v>
      </c>
      <c r="G46" s="662">
        <v>42994</v>
      </c>
      <c r="H46" s="662">
        <v>48882</v>
      </c>
      <c r="I46" s="662">
        <v>202382</v>
      </c>
      <c r="J46" s="662">
        <v>3297093</v>
      </c>
      <c r="L46" s="662">
        <v>233766</v>
      </c>
      <c r="M46" s="906">
        <v>788510</v>
      </c>
      <c r="N46" s="662">
        <v>28527</v>
      </c>
      <c r="O46" s="662">
        <v>17789</v>
      </c>
      <c r="P46" s="662">
        <v>65294</v>
      </c>
      <c r="Q46" s="662">
        <v>1133886</v>
      </c>
    </row>
    <row r="47" spans="1:17" s="296" customFormat="1" ht="98.45" customHeight="1" x14ac:dyDescent="0.25">
      <c r="A47" s="1013" t="s">
        <v>1458</v>
      </c>
      <c r="B47" s="1014" t="s">
        <v>1457</v>
      </c>
      <c r="C47" s="1015">
        <f>C41-C46</f>
        <v>0</v>
      </c>
      <c r="D47" s="1015">
        <f>G41-G46</f>
        <v>0</v>
      </c>
      <c r="E47" s="1015">
        <f>H41-H46</f>
        <v>0</v>
      </c>
      <c r="F47" s="1015">
        <f>I41-I46</f>
        <v>0</v>
      </c>
      <c r="G47" s="1015">
        <f>J41-J46</f>
        <v>0</v>
      </c>
      <c r="I47" s="1201"/>
      <c r="J47" s="1201"/>
      <c r="K47" s="1201"/>
      <c r="L47" s="1201"/>
      <c r="M47" s="1201"/>
      <c r="N47" s="1201"/>
    </row>
    <row r="48" spans="1:17" s="296" customFormat="1" x14ac:dyDescent="0.25">
      <c r="A48" s="427"/>
      <c r="B48" s="427"/>
      <c r="I48" s="1015"/>
      <c r="J48" s="1015"/>
      <c r="K48" s="1015"/>
      <c r="L48" s="1015"/>
      <c r="M48" s="1015"/>
      <c r="O48" s="428"/>
      <c r="P48" s="428"/>
    </row>
    <row r="49" spans="1:16" s="428" customFormat="1" x14ac:dyDescent="0.25">
      <c r="P49" s="296"/>
    </row>
    <row r="50" spans="1:16" s="296" customFormat="1" ht="15.75" thickBot="1" x14ac:dyDescent="0.25">
      <c r="A50" s="1016" t="s">
        <v>456</v>
      </c>
      <c r="B50" s="1016" t="s">
        <v>457</v>
      </c>
      <c r="K50" s="1170" t="s">
        <v>51</v>
      </c>
    </row>
    <row r="51" spans="1:16" s="296" customFormat="1" ht="15.75" customHeight="1" thickBot="1" x14ac:dyDescent="0.3">
      <c r="A51" s="427"/>
      <c r="B51" s="427"/>
      <c r="C51" s="2129" t="s">
        <v>737</v>
      </c>
      <c r="D51" s="2129"/>
      <c r="E51" s="1017"/>
      <c r="F51" s="2129" t="str">
        <f>L6</f>
        <v>Mātessabiedrība/Parent Company</v>
      </c>
      <c r="G51" s="2129"/>
      <c r="H51" s="2129"/>
      <c r="I51" s="2129"/>
      <c r="J51" s="2129"/>
      <c r="K51" s="2129"/>
    </row>
    <row r="52" spans="1:16" s="576" customFormat="1" ht="27.6" customHeight="1" thickBot="1" x14ac:dyDescent="0.3">
      <c r="A52" s="453"/>
      <c r="B52" s="453"/>
      <c r="C52" s="2127" t="s">
        <v>784</v>
      </c>
      <c r="D52" s="2127"/>
      <c r="E52" s="1018"/>
      <c r="F52" s="2127" t="s">
        <v>785</v>
      </c>
      <c r="G52" s="2127"/>
      <c r="H52" s="2127" t="s">
        <v>786</v>
      </c>
      <c r="I52" s="2127"/>
      <c r="J52" s="2127" t="s">
        <v>702</v>
      </c>
      <c r="K52" s="2127"/>
    </row>
    <row r="53" spans="1:16" s="576" customFormat="1" ht="28.9" customHeight="1" thickBot="1" x14ac:dyDescent="0.3">
      <c r="A53" s="430"/>
      <c r="B53" s="430"/>
      <c r="C53" s="2127" t="s">
        <v>787</v>
      </c>
      <c r="D53" s="2127"/>
      <c r="E53" s="1018"/>
      <c r="F53" s="2127" t="s">
        <v>788</v>
      </c>
      <c r="G53" s="2127"/>
      <c r="H53" s="2127" t="s">
        <v>789</v>
      </c>
      <c r="I53" s="2127"/>
      <c r="J53" s="2127" t="s">
        <v>703</v>
      </c>
      <c r="K53" s="2127"/>
    </row>
    <row r="54" spans="1:16" s="296" customFormat="1" ht="15.75" thickBot="1" x14ac:dyDescent="0.3">
      <c r="A54" s="446"/>
      <c r="B54" s="446"/>
      <c r="C54" s="825">
        <v>2018</v>
      </c>
      <c r="D54" s="429">
        <v>2017</v>
      </c>
      <c r="F54" s="825">
        <v>2018</v>
      </c>
      <c r="G54" s="429">
        <v>2017</v>
      </c>
      <c r="H54" s="825">
        <v>2018</v>
      </c>
      <c r="I54" s="429">
        <v>2017</v>
      </c>
      <c r="J54" s="825">
        <v>2018</v>
      </c>
      <c r="K54" s="429">
        <v>2017</v>
      </c>
    </row>
    <row r="55" spans="1:16" s="296" customFormat="1" x14ac:dyDescent="0.25">
      <c r="A55" s="431"/>
      <c r="B55" s="431"/>
      <c r="C55" s="826"/>
      <c r="D55" s="430"/>
      <c r="F55" s="826"/>
      <c r="G55" s="430"/>
      <c r="H55" s="826"/>
      <c r="I55" s="430"/>
      <c r="J55" s="826"/>
      <c r="K55" s="430"/>
    </row>
    <row r="56" spans="1:16" s="296" customFormat="1" x14ac:dyDescent="0.2">
      <c r="A56" s="285" t="s">
        <v>1649</v>
      </c>
      <c r="B56" s="285" t="s">
        <v>1645</v>
      </c>
      <c r="C56" s="791">
        <v>2297</v>
      </c>
      <c r="D56" s="393">
        <v>855</v>
      </c>
      <c r="F56" s="791">
        <v>96174</v>
      </c>
      <c r="G56" s="393">
        <v>104272</v>
      </c>
      <c r="H56" s="791">
        <v>2244</v>
      </c>
      <c r="I56" s="393">
        <v>782</v>
      </c>
      <c r="J56" s="791">
        <v>98418</v>
      </c>
      <c r="K56" s="393">
        <v>105054</v>
      </c>
    </row>
    <row r="57" spans="1:16" s="296" customFormat="1" ht="23.25" thickBot="1" x14ac:dyDescent="0.25">
      <c r="A57" s="396" t="s">
        <v>1650</v>
      </c>
      <c r="B57" s="396" t="s">
        <v>1646</v>
      </c>
      <c r="C57" s="725">
        <v>-1544</v>
      </c>
      <c r="D57" s="226">
        <v>-292</v>
      </c>
      <c r="F57" s="725">
        <v>-32067</v>
      </c>
      <c r="G57" s="226">
        <v>-31937</v>
      </c>
      <c r="H57" s="791">
        <v>-1544</v>
      </c>
      <c r="I57" s="226">
        <v>-284</v>
      </c>
      <c r="J57" s="791">
        <v>-33611</v>
      </c>
      <c r="K57" s="393">
        <v>-32221</v>
      </c>
    </row>
    <row r="58" spans="1:16" s="296" customFormat="1" ht="15.75" thickBot="1" x14ac:dyDescent="0.25">
      <c r="A58" s="802" t="s">
        <v>458</v>
      </c>
      <c r="B58" s="802" t="s">
        <v>461</v>
      </c>
      <c r="C58" s="843">
        <v>753</v>
      </c>
      <c r="D58" s="1022">
        <v>563</v>
      </c>
      <c r="E58" s="387"/>
      <c r="F58" s="843">
        <v>64107</v>
      </c>
      <c r="G58" s="1022">
        <v>72335</v>
      </c>
      <c r="H58" s="843">
        <v>700</v>
      </c>
      <c r="I58" s="1022">
        <v>498</v>
      </c>
      <c r="J58" s="843">
        <v>64807</v>
      </c>
      <c r="K58" s="1022">
        <v>72833</v>
      </c>
    </row>
    <row r="59" spans="1:16" s="296" customFormat="1" ht="22.5" x14ac:dyDescent="0.2">
      <c r="A59" s="367" t="s">
        <v>790</v>
      </c>
      <c r="B59" s="367" t="s">
        <v>791</v>
      </c>
      <c r="C59" s="714">
        <v>44</v>
      </c>
      <c r="D59" s="1155">
        <v>0</v>
      </c>
      <c r="E59" s="387"/>
      <c r="F59" s="812">
        <v>-13</v>
      </c>
      <c r="G59" s="276">
        <v>-125</v>
      </c>
      <c r="H59" s="1020">
        <v>44</v>
      </c>
      <c r="I59" s="1021">
        <v>125</v>
      </c>
      <c r="J59" s="791">
        <v>31</v>
      </c>
      <c r="K59" s="1155">
        <v>0</v>
      </c>
    </row>
    <row r="60" spans="1:16" s="296" customFormat="1" ht="22.5" x14ac:dyDescent="0.2">
      <c r="A60" s="367" t="s">
        <v>932</v>
      </c>
      <c r="B60" s="367" t="s">
        <v>792</v>
      </c>
      <c r="C60" s="1197">
        <v>0</v>
      </c>
      <c r="D60" s="183">
        <v>1183</v>
      </c>
      <c r="E60" s="387"/>
      <c r="F60" s="812">
        <v>3734</v>
      </c>
      <c r="G60" s="1021">
        <v>2373</v>
      </c>
      <c r="H60" s="1197">
        <v>0</v>
      </c>
      <c r="I60" s="276">
        <v>1060</v>
      </c>
      <c r="J60" s="791">
        <v>3734</v>
      </c>
      <c r="K60" s="393">
        <v>3433</v>
      </c>
    </row>
    <row r="61" spans="1:16" s="296" customFormat="1" x14ac:dyDescent="0.2">
      <c r="A61" s="367" t="s">
        <v>895</v>
      </c>
      <c r="B61" s="367" t="s">
        <v>896</v>
      </c>
      <c r="C61" s="1447">
        <v>0</v>
      </c>
      <c r="D61" s="1171">
        <v>0</v>
      </c>
      <c r="E61" s="387"/>
      <c r="F61" s="812">
        <v>-1360</v>
      </c>
      <c r="G61" s="276">
        <v>-8334</v>
      </c>
      <c r="H61" s="1447">
        <v>0</v>
      </c>
      <c r="I61" s="1171">
        <v>0</v>
      </c>
      <c r="J61" s="791">
        <v>-1360</v>
      </c>
      <c r="K61" s="393">
        <v>-8334</v>
      </c>
    </row>
    <row r="62" spans="1:16" s="296" customFormat="1" x14ac:dyDescent="0.2">
      <c r="A62" s="367" t="s">
        <v>107</v>
      </c>
      <c r="B62" s="367" t="s">
        <v>606</v>
      </c>
      <c r="C62" s="1447">
        <v>0</v>
      </c>
      <c r="D62" s="183">
        <v>-2</v>
      </c>
      <c r="E62" s="387"/>
      <c r="F62" s="812">
        <v>-1259</v>
      </c>
      <c r="G62" s="276">
        <v>-34</v>
      </c>
      <c r="H62" s="1447">
        <v>0</v>
      </c>
      <c r="I62" s="276">
        <v>-2</v>
      </c>
      <c r="J62" s="791">
        <v>-1259</v>
      </c>
      <c r="K62" s="393">
        <v>-36</v>
      </c>
    </row>
    <row r="63" spans="1:16" s="296" customFormat="1" x14ac:dyDescent="0.2">
      <c r="A63" s="367" t="s">
        <v>459</v>
      </c>
      <c r="B63" s="367" t="s">
        <v>462</v>
      </c>
      <c r="C63" s="714">
        <v>-341</v>
      </c>
      <c r="D63" s="183">
        <v>-284</v>
      </c>
      <c r="E63" s="387"/>
      <c r="F63" s="812">
        <v>-78</v>
      </c>
      <c r="G63" s="1171">
        <v>0</v>
      </c>
      <c r="H63" s="812">
        <v>-322</v>
      </c>
      <c r="I63" s="276">
        <v>-275</v>
      </c>
      <c r="J63" s="791">
        <v>-400</v>
      </c>
      <c r="K63" s="393">
        <v>-275</v>
      </c>
    </row>
    <row r="64" spans="1:16" s="296" customFormat="1" x14ac:dyDescent="0.2">
      <c r="A64" s="367" t="s">
        <v>603</v>
      </c>
      <c r="B64" s="367" t="s">
        <v>272</v>
      </c>
      <c r="C64" s="714">
        <v>17</v>
      </c>
      <c r="D64" s="183">
        <v>-685</v>
      </c>
      <c r="E64" s="387"/>
      <c r="F64" s="1447">
        <v>0</v>
      </c>
      <c r="G64" s="1171">
        <v>0</v>
      </c>
      <c r="H64" s="812">
        <v>17</v>
      </c>
      <c r="I64" s="276">
        <v>-685</v>
      </c>
      <c r="J64" s="791">
        <v>17</v>
      </c>
      <c r="K64" s="393">
        <v>-685</v>
      </c>
    </row>
    <row r="65" spans="1:19" s="296" customFormat="1" ht="15.75" thickBot="1" x14ac:dyDescent="0.25">
      <c r="A65" s="918" t="s">
        <v>108</v>
      </c>
      <c r="B65" s="918" t="s">
        <v>273</v>
      </c>
      <c r="C65" s="1507">
        <v>-6</v>
      </c>
      <c r="D65" s="1669">
        <v>-22</v>
      </c>
      <c r="E65" s="387"/>
      <c r="F65" s="863">
        <v>-3768</v>
      </c>
      <c r="G65" s="636">
        <v>-2108</v>
      </c>
      <c r="H65" s="863">
        <v>-6</v>
      </c>
      <c r="I65" s="636">
        <v>-21</v>
      </c>
      <c r="J65" s="1507">
        <v>-3774</v>
      </c>
      <c r="K65" s="1669">
        <v>-2129</v>
      </c>
    </row>
    <row r="66" spans="1:19" s="296" customFormat="1" x14ac:dyDescent="0.2">
      <c r="A66" s="285" t="s">
        <v>1651</v>
      </c>
      <c r="B66" s="285" t="s">
        <v>1647</v>
      </c>
      <c r="C66" s="791">
        <v>1638</v>
      </c>
      <c r="D66" s="393">
        <v>2297</v>
      </c>
      <c r="E66" s="387"/>
      <c r="F66" s="791">
        <v>94626</v>
      </c>
      <c r="G66" s="393">
        <v>96174</v>
      </c>
      <c r="H66" s="791">
        <v>1604</v>
      </c>
      <c r="I66" s="393">
        <v>2244</v>
      </c>
      <c r="J66" s="791">
        <v>96230</v>
      </c>
      <c r="K66" s="393">
        <v>98418</v>
      </c>
    </row>
    <row r="67" spans="1:19" s="296" customFormat="1" ht="23.25" thickBot="1" x14ac:dyDescent="0.25">
      <c r="A67" s="396" t="s">
        <v>1652</v>
      </c>
      <c r="B67" s="396" t="s">
        <v>1648</v>
      </c>
      <c r="C67" s="725">
        <v>-1171</v>
      </c>
      <c r="D67" s="226">
        <v>-1544</v>
      </c>
      <c r="E67" s="387"/>
      <c r="F67" s="725">
        <v>-33263</v>
      </c>
      <c r="G67" s="226">
        <v>-32067</v>
      </c>
      <c r="H67" s="725">
        <v>-1171</v>
      </c>
      <c r="I67" s="226">
        <v>-1544</v>
      </c>
      <c r="J67" s="791">
        <v>-34434</v>
      </c>
      <c r="K67" s="393">
        <v>-33611</v>
      </c>
    </row>
    <row r="68" spans="1:19" s="296" customFormat="1" ht="15.75" thickBot="1" x14ac:dyDescent="0.25">
      <c r="A68" s="802" t="s">
        <v>460</v>
      </c>
      <c r="B68" s="802" t="s">
        <v>463</v>
      </c>
      <c r="C68" s="843">
        <v>467</v>
      </c>
      <c r="D68" s="1022">
        <v>753</v>
      </c>
      <c r="E68" s="387"/>
      <c r="F68" s="843">
        <v>61363</v>
      </c>
      <c r="G68" s="1022">
        <v>64107</v>
      </c>
      <c r="H68" s="843">
        <v>433</v>
      </c>
      <c r="I68" s="1022">
        <v>700</v>
      </c>
      <c r="J68" s="843">
        <v>61796</v>
      </c>
      <c r="K68" s="1022">
        <v>64807</v>
      </c>
    </row>
    <row r="69" spans="1:19" s="296" customFormat="1" x14ac:dyDescent="0.25">
      <c r="A69" s="648"/>
      <c r="B69" s="649"/>
      <c r="C69" s="650"/>
      <c r="D69" s="650"/>
      <c r="G69" s="450"/>
      <c r="H69" s="450"/>
      <c r="I69" s="650"/>
      <c r="J69" s="650"/>
      <c r="K69" s="650"/>
      <c r="L69" s="650"/>
      <c r="M69" s="650"/>
      <c r="N69" s="650"/>
    </row>
    <row r="70" spans="1:19" s="428" customFormat="1" x14ac:dyDescent="0.25">
      <c r="A70" s="1023" t="s">
        <v>454</v>
      </c>
      <c r="B70" s="1016" t="s">
        <v>455</v>
      </c>
      <c r="P70" s="296"/>
      <c r="Q70" s="296"/>
      <c r="R70" s="296"/>
      <c r="S70" s="296"/>
    </row>
    <row r="71" spans="1:19" s="296" customFormat="1" ht="48" x14ac:dyDescent="0.25">
      <c r="A71" s="878" t="s">
        <v>1533</v>
      </c>
      <c r="B71"/>
      <c r="C71"/>
      <c r="D71"/>
      <c r="E71"/>
      <c r="F71"/>
      <c r="G71"/>
      <c r="H71"/>
      <c r="I71"/>
      <c r="J71"/>
      <c r="K71"/>
      <c r="L71"/>
      <c r="M71"/>
    </row>
    <row r="72" spans="1:19" s="296" customFormat="1" x14ac:dyDescent="0.25">
      <c r="A72" s="878"/>
      <c r="B72"/>
      <c r="C72"/>
      <c r="D72"/>
      <c r="E72"/>
      <c r="F72"/>
      <c r="G72"/>
      <c r="H72"/>
      <c r="I72"/>
      <c r="J72"/>
      <c r="K72"/>
      <c r="L72"/>
      <c r="M72"/>
    </row>
    <row r="73" spans="1:19" s="296" customFormat="1" ht="23.25" thickBot="1" x14ac:dyDescent="0.3">
      <c r="B73" s="590" t="s">
        <v>1534</v>
      </c>
      <c r="C73"/>
      <c r="D73"/>
      <c r="E73"/>
      <c r="F73" s="590" t="s">
        <v>1535</v>
      </c>
      <c r="G73"/>
      <c r="H73"/>
      <c r="I73"/>
      <c r="J73"/>
      <c r="K73"/>
      <c r="L73"/>
    </row>
    <row r="74" spans="1:19" s="296" customFormat="1" ht="15.75" thickBot="1" x14ac:dyDescent="0.3">
      <c r="B74" s="1538"/>
      <c r="C74" s="1539" t="s">
        <v>1520</v>
      </c>
      <c r="D74" s="1539"/>
      <c r="E74" s="1539"/>
      <c r="F74" s="1539"/>
      <c r="G74"/>
      <c r="H74"/>
      <c r="I74"/>
      <c r="J74"/>
      <c r="K74"/>
      <c r="L74"/>
      <c r="M74"/>
    </row>
    <row r="75" spans="1:19" s="296" customFormat="1" ht="36.75" thickBot="1" x14ac:dyDescent="0.3">
      <c r="B75" s="2125"/>
      <c r="C75" s="1555" t="s">
        <v>706</v>
      </c>
      <c r="D75" s="1555"/>
      <c r="E75" s="1555"/>
      <c r="F75" s="1555"/>
      <c r="G75"/>
      <c r="H75"/>
      <c r="I75"/>
      <c r="J75"/>
      <c r="K75"/>
      <c r="L75"/>
      <c r="M75"/>
    </row>
    <row r="76" spans="1:19" s="296" customFormat="1" ht="45.75" thickBot="1" x14ac:dyDescent="0.3">
      <c r="B76" s="2125"/>
      <c r="C76" s="1540" t="s">
        <v>1536</v>
      </c>
      <c r="D76" s="1541" t="s">
        <v>1384</v>
      </c>
      <c r="E76" s="1541" t="s">
        <v>1385</v>
      </c>
      <c r="F76" s="1541" t="s">
        <v>705</v>
      </c>
      <c r="G76"/>
      <c r="H76"/>
      <c r="I76"/>
      <c r="J76"/>
      <c r="K76"/>
      <c r="L76"/>
      <c r="M76"/>
    </row>
    <row r="77" spans="1:19" s="296" customFormat="1" ht="15.75" thickTop="1" x14ac:dyDescent="0.25">
      <c r="B77" s="1542"/>
      <c r="C77" s="1543"/>
      <c r="D77" s="1543"/>
      <c r="E77" s="1543"/>
      <c r="F77" s="1544"/>
      <c r="G77"/>
      <c r="H77"/>
      <c r="I77"/>
      <c r="J77"/>
      <c r="K77"/>
      <c r="L77"/>
      <c r="M77"/>
    </row>
    <row r="78" spans="1:19" s="296" customFormat="1" x14ac:dyDescent="0.25">
      <c r="A78" s="432" t="s">
        <v>114</v>
      </c>
      <c r="B78" s="1545" t="s">
        <v>416</v>
      </c>
      <c r="C78" s="1546"/>
      <c r="D78" s="1546"/>
      <c r="E78" s="1546"/>
      <c r="F78" s="1546"/>
      <c r="G78"/>
      <c r="H78"/>
      <c r="I78"/>
      <c r="J78"/>
      <c r="K78"/>
      <c r="L78"/>
      <c r="M78"/>
    </row>
    <row r="79" spans="1:19" s="296" customFormat="1" x14ac:dyDescent="0.25">
      <c r="A79" s="432"/>
      <c r="B79" s="586"/>
      <c r="C79" s="1544"/>
      <c r="D79" s="1544"/>
      <c r="E79" s="1544"/>
      <c r="F79" s="1544"/>
      <c r="G79"/>
      <c r="H79"/>
      <c r="I79"/>
      <c r="J79"/>
      <c r="K79"/>
      <c r="L79"/>
      <c r="M79"/>
    </row>
    <row r="80" spans="1:19" s="296" customFormat="1" x14ac:dyDescent="0.25">
      <c r="B80" s="1545"/>
      <c r="C80" s="1545"/>
      <c r="D80" s="1545"/>
      <c r="E80" s="1545"/>
      <c r="F80" s="1545"/>
      <c r="G80"/>
      <c r="H80"/>
      <c r="I80"/>
      <c r="J80"/>
      <c r="K80"/>
      <c r="L80"/>
      <c r="M80"/>
    </row>
    <row r="81" spans="1:13" s="296" customFormat="1" x14ac:dyDescent="0.25">
      <c r="A81" s="1470" t="s">
        <v>1223</v>
      </c>
      <c r="B81" s="586" t="s">
        <v>1224</v>
      </c>
      <c r="C81" s="1547"/>
      <c r="D81" s="1547"/>
      <c r="E81" s="1547"/>
      <c r="F81" s="1547"/>
      <c r="G81"/>
      <c r="H81"/>
      <c r="I81"/>
      <c r="J81"/>
      <c r="K81"/>
      <c r="L81"/>
      <c r="M81"/>
    </row>
    <row r="82" spans="1:13" s="296" customFormat="1" ht="15.75" thickBot="1" x14ac:dyDescent="0.3">
      <c r="A82" s="285" t="s">
        <v>103</v>
      </c>
      <c r="B82" s="1548" t="s">
        <v>322</v>
      </c>
      <c r="C82" s="1551">
        <v>2055572</v>
      </c>
      <c r="D82" s="1551">
        <v>2889265</v>
      </c>
      <c r="E82" s="1551">
        <v>933079</v>
      </c>
      <c r="F82" s="1217">
        <v>5877916</v>
      </c>
      <c r="G82"/>
      <c r="H82"/>
      <c r="I82"/>
      <c r="J82"/>
      <c r="K82"/>
      <c r="L82"/>
      <c r="M82"/>
    </row>
    <row r="83" spans="1:13" s="296" customFormat="1" ht="15.75" thickBot="1" x14ac:dyDescent="0.3">
      <c r="A83" s="396" t="s">
        <v>655</v>
      </c>
      <c r="B83" s="1549" t="s">
        <v>323</v>
      </c>
      <c r="C83" s="1552">
        <v>-1267062</v>
      </c>
      <c r="D83" s="1552">
        <v>-1391596</v>
      </c>
      <c r="E83" s="1552">
        <v>-538909</v>
      </c>
      <c r="F83" s="1553">
        <v>-3197567</v>
      </c>
      <c r="G83"/>
      <c r="H83"/>
      <c r="I83"/>
      <c r="J83"/>
      <c r="K83"/>
      <c r="L83"/>
      <c r="M83"/>
    </row>
    <row r="84" spans="1:13" s="296" customFormat="1" ht="16.5" thickTop="1" thickBot="1" x14ac:dyDescent="0.3">
      <c r="A84" s="818" t="s">
        <v>105</v>
      </c>
      <c r="B84" s="881" t="s">
        <v>324</v>
      </c>
      <c r="C84" s="835">
        <v>788510</v>
      </c>
      <c r="D84" s="835">
        <v>1497669</v>
      </c>
      <c r="E84" s="835">
        <v>394170</v>
      </c>
      <c r="F84" s="835">
        <v>2680349</v>
      </c>
      <c r="G84"/>
      <c r="H84"/>
      <c r="I84"/>
      <c r="J84"/>
      <c r="K84"/>
      <c r="L84"/>
      <c r="M84"/>
    </row>
    <row r="85" spans="1:13" s="296" customFormat="1" x14ac:dyDescent="0.25">
      <c r="B85" s="586"/>
      <c r="C85" s="1216"/>
      <c r="D85" s="1216"/>
      <c r="E85" s="1216"/>
      <c r="F85" s="1216"/>
      <c r="G85"/>
      <c r="H85"/>
      <c r="I85"/>
      <c r="J85"/>
      <c r="K85"/>
      <c r="L85"/>
      <c r="M85"/>
    </row>
    <row r="86" spans="1:13" s="296" customFormat="1" x14ac:dyDescent="0.25">
      <c r="A86" s="1470" t="s">
        <v>743</v>
      </c>
      <c r="B86" s="586" t="s">
        <v>744</v>
      </c>
      <c r="C86" s="1216"/>
      <c r="D86" s="1216"/>
      <c r="E86" s="1216"/>
      <c r="F86" s="1216"/>
      <c r="G86"/>
      <c r="H86"/>
      <c r="I86"/>
      <c r="J86"/>
      <c r="K86"/>
      <c r="L86"/>
      <c r="M86"/>
    </row>
    <row r="87" spans="1:13" s="296" customFormat="1" ht="15.75" thickBot="1" x14ac:dyDescent="0.3">
      <c r="A87" s="285" t="s">
        <v>103</v>
      </c>
      <c r="B87" s="1548" t="s">
        <v>322</v>
      </c>
      <c r="C87" s="1551">
        <v>2014626</v>
      </c>
      <c r="D87" s="1551">
        <v>2857242</v>
      </c>
      <c r="E87" s="1551">
        <v>926403</v>
      </c>
      <c r="F87" s="1217">
        <v>5798271</v>
      </c>
      <c r="G87"/>
      <c r="H87"/>
      <c r="I87"/>
      <c r="J87"/>
      <c r="K87"/>
      <c r="L87"/>
      <c r="M87"/>
    </row>
    <row r="88" spans="1:13" s="296" customFormat="1" ht="15.75" thickBot="1" x14ac:dyDescent="0.3">
      <c r="A88" s="396" t="s">
        <v>655</v>
      </c>
      <c r="B88" s="1549" t="s">
        <v>323</v>
      </c>
      <c r="C88" s="1552">
        <v>-1292017</v>
      </c>
      <c r="D88" s="1552">
        <v>-1378732</v>
      </c>
      <c r="E88" s="1552">
        <v>-540464</v>
      </c>
      <c r="F88" s="1553">
        <v>-3211213</v>
      </c>
      <c r="G88"/>
      <c r="H88"/>
      <c r="I88"/>
      <c r="J88"/>
      <c r="K88"/>
      <c r="L88"/>
      <c r="M88"/>
    </row>
    <row r="89" spans="1:13" s="296" customFormat="1" ht="16.5" thickTop="1" thickBot="1" x14ac:dyDescent="0.3">
      <c r="A89" s="818" t="s">
        <v>105</v>
      </c>
      <c r="B89" s="881" t="s">
        <v>324</v>
      </c>
      <c r="C89" s="835">
        <v>722609</v>
      </c>
      <c r="D89" s="835">
        <v>1478510</v>
      </c>
      <c r="E89" s="835">
        <v>385939</v>
      </c>
      <c r="F89" s="835">
        <v>2587058</v>
      </c>
      <c r="G89"/>
      <c r="H89"/>
      <c r="I89"/>
      <c r="J89"/>
      <c r="K89"/>
      <c r="L89"/>
      <c r="M89"/>
    </row>
    <row r="90" spans="1:13" x14ac:dyDescent="0.25">
      <c r="B90" s="586"/>
      <c r="C90" s="1216"/>
      <c r="D90" s="1216"/>
      <c r="E90" s="1216"/>
      <c r="F90" s="1216"/>
      <c r="G90"/>
      <c r="H90"/>
      <c r="I90"/>
      <c r="J90"/>
      <c r="K90"/>
      <c r="L90"/>
      <c r="M90"/>
    </row>
    <row r="91" spans="1:13" x14ac:dyDescent="0.25">
      <c r="B91" s="1545" t="s">
        <v>417</v>
      </c>
      <c r="C91" s="1554"/>
      <c r="D91" s="1554"/>
      <c r="E91" s="1554"/>
      <c r="F91" s="1216"/>
      <c r="G91"/>
      <c r="H91"/>
      <c r="I91"/>
      <c r="J91"/>
      <c r="K91"/>
      <c r="L91"/>
      <c r="M91"/>
    </row>
    <row r="92" spans="1:13" x14ac:dyDescent="0.25">
      <c r="B92" s="1545"/>
      <c r="C92" s="1554"/>
      <c r="D92" s="1554"/>
      <c r="E92" s="1554"/>
      <c r="F92" s="1216"/>
      <c r="G92"/>
      <c r="H92"/>
      <c r="I92"/>
      <c r="J92"/>
      <c r="K92"/>
      <c r="L92"/>
      <c r="M92"/>
    </row>
    <row r="93" spans="1:13" x14ac:dyDescent="0.25">
      <c r="A93" s="1470" t="s">
        <v>1223</v>
      </c>
      <c r="B93" s="586" t="s">
        <v>1224</v>
      </c>
      <c r="C93" s="1216"/>
      <c r="D93" s="1216"/>
      <c r="E93" s="1216"/>
      <c r="F93" s="1216"/>
      <c r="G93"/>
      <c r="H93"/>
      <c r="I93"/>
      <c r="J93"/>
      <c r="K93"/>
      <c r="L93"/>
      <c r="M93"/>
    </row>
    <row r="94" spans="1:13" ht="15.75" thickBot="1" x14ac:dyDescent="0.3">
      <c r="A94" s="285" t="s">
        <v>103</v>
      </c>
      <c r="B94" s="1548" t="s">
        <v>259</v>
      </c>
      <c r="C94" s="1551">
        <v>396519</v>
      </c>
      <c r="D94" s="1551">
        <v>1377374</v>
      </c>
      <c r="E94" s="1551">
        <v>446760</v>
      </c>
      <c r="F94" s="1217">
        <v>2220653</v>
      </c>
      <c r="G94"/>
      <c r="H94"/>
      <c r="I94"/>
      <c r="J94"/>
      <c r="K94"/>
      <c r="L94"/>
      <c r="M94"/>
    </row>
    <row r="95" spans="1:13" ht="15.75" thickBot="1" x14ac:dyDescent="0.3">
      <c r="A95" s="396" t="s">
        <v>655</v>
      </c>
      <c r="B95" s="1549" t="s">
        <v>323</v>
      </c>
      <c r="C95" s="1552">
        <v>-171043</v>
      </c>
      <c r="D95" s="1552">
        <v>-458211</v>
      </c>
      <c r="E95" s="1552">
        <v>-168374</v>
      </c>
      <c r="F95" s="1553">
        <v>-797628</v>
      </c>
      <c r="G95"/>
      <c r="H95"/>
      <c r="I95"/>
      <c r="J95"/>
      <c r="K95"/>
      <c r="L95"/>
      <c r="M95"/>
    </row>
    <row r="96" spans="1:13" ht="16.5" thickTop="1" thickBot="1" x14ac:dyDescent="0.3">
      <c r="A96" s="818" t="s">
        <v>105</v>
      </c>
      <c r="B96" s="881" t="s">
        <v>261</v>
      </c>
      <c r="C96" s="835">
        <v>225476</v>
      </c>
      <c r="D96" s="835">
        <v>919163</v>
      </c>
      <c r="E96" s="835">
        <v>278386</v>
      </c>
      <c r="F96" s="835">
        <v>1423025</v>
      </c>
      <c r="G96"/>
      <c r="H96"/>
      <c r="I96"/>
      <c r="J96"/>
      <c r="K96"/>
      <c r="L96"/>
      <c r="M96"/>
    </row>
    <row r="97" spans="1:13" x14ac:dyDescent="0.25">
      <c r="B97" s="586"/>
      <c r="C97" s="1216"/>
      <c r="D97" s="1216"/>
      <c r="E97" s="1216"/>
      <c r="F97" s="1216"/>
      <c r="G97"/>
      <c r="H97"/>
      <c r="I97"/>
      <c r="J97"/>
      <c r="K97"/>
      <c r="L97"/>
      <c r="M97"/>
    </row>
    <row r="98" spans="1:13" x14ac:dyDescent="0.25">
      <c r="A98" s="1470" t="s">
        <v>743</v>
      </c>
      <c r="B98" s="586" t="s">
        <v>744</v>
      </c>
      <c r="C98" s="1216"/>
      <c r="D98" s="1216"/>
      <c r="E98" s="1216"/>
      <c r="F98" s="1216"/>
      <c r="G98"/>
      <c r="H98"/>
      <c r="I98"/>
      <c r="J98"/>
      <c r="K98"/>
      <c r="L98"/>
      <c r="M98"/>
    </row>
    <row r="99" spans="1:13" ht="15.75" thickBot="1" x14ac:dyDescent="0.3">
      <c r="A99" s="285" t="s">
        <v>103</v>
      </c>
      <c r="B99" s="1548" t="s">
        <v>259</v>
      </c>
      <c r="C99" s="1551">
        <v>311854</v>
      </c>
      <c r="D99" s="1551">
        <v>1289349</v>
      </c>
      <c r="E99" s="1551">
        <v>418917</v>
      </c>
      <c r="F99" s="1217">
        <v>2020120</v>
      </c>
      <c r="G99"/>
      <c r="H99"/>
      <c r="I99"/>
      <c r="J99"/>
      <c r="K99"/>
      <c r="L99"/>
      <c r="M99"/>
    </row>
    <row r="100" spans="1:13" ht="15.75" thickBot="1" x14ac:dyDescent="0.3">
      <c r="A100" s="396" t="s">
        <v>655</v>
      </c>
      <c r="B100" s="1549" t="s">
        <v>323</v>
      </c>
      <c r="C100" s="1552">
        <v>-170115</v>
      </c>
      <c r="D100" s="1552">
        <v>-371348</v>
      </c>
      <c r="E100" s="1552">
        <v>-161275</v>
      </c>
      <c r="F100" s="1553">
        <v>-702738</v>
      </c>
      <c r="G100"/>
      <c r="H100"/>
      <c r="I100"/>
      <c r="J100"/>
      <c r="K100"/>
      <c r="L100"/>
      <c r="M100"/>
    </row>
    <row r="101" spans="1:13" ht="16.5" thickTop="1" thickBot="1" x14ac:dyDescent="0.3">
      <c r="A101" s="818" t="s">
        <v>105</v>
      </c>
      <c r="B101" s="1550" t="s">
        <v>261</v>
      </c>
      <c r="C101" s="835">
        <v>141739</v>
      </c>
      <c r="D101" s="835">
        <v>918001</v>
      </c>
      <c r="E101" s="835">
        <v>257642</v>
      </c>
      <c r="F101" s="835">
        <v>1317382</v>
      </c>
      <c r="G101"/>
      <c r="H101"/>
      <c r="I101"/>
      <c r="J101"/>
      <c r="K101"/>
      <c r="L101"/>
      <c r="M101"/>
    </row>
    <row r="102" spans="1:13" ht="15.75" thickTop="1" x14ac:dyDescent="0.25">
      <c r="A102" s="1024" t="s">
        <v>1159</v>
      </c>
      <c r="B102" s="1025" t="s">
        <v>1160</v>
      </c>
      <c r="C102"/>
      <c r="D102"/>
      <c r="E102"/>
      <c r="F102"/>
      <c r="G102"/>
      <c r="H102"/>
      <c r="I102"/>
      <c r="J102"/>
      <c r="K102"/>
      <c r="L102"/>
      <c r="M102"/>
    </row>
    <row r="103" spans="1:13" s="296" customFormat="1" x14ac:dyDescent="0.25">
      <c r="C103" s="27"/>
      <c r="D103" s="27"/>
      <c r="E103" s="27"/>
      <c r="F103" s="27"/>
    </row>
    <row r="104" spans="1:13" s="296" customFormat="1" ht="15.75" thickBot="1" x14ac:dyDescent="0.25">
      <c r="A104" s="1016" t="s">
        <v>532</v>
      </c>
      <c r="B104" s="1016" t="s">
        <v>704</v>
      </c>
      <c r="G104" s="1162" t="s">
        <v>51</v>
      </c>
    </row>
    <row r="105" spans="1:13" s="296" customFormat="1" ht="22.9" customHeight="1" thickBot="1" x14ac:dyDescent="0.25">
      <c r="A105" s="451"/>
      <c r="B105" s="452"/>
      <c r="C105" s="2070" t="s">
        <v>737</v>
      </c>
      <c r="D105" s="2070"/>
      <c r="E105" s="1017"/>
      <c r="F105" s="2126" t="str">
        <f>L6</f>
        <v>Mātessabiedrība/Parent Company</v>
      </c>
      <c r="G105" s="2126"/>
    </row>
    <row r="106" spans="1:13" s="296" customFormat="1" ht="16.5" customHeight="1" thickBot="1" x14ac:dyDescent="0.3">
      <c r="A106" s="1026"/>
      <c r="B106" s="1026"/>
      <c r="C106" s="1166">
        <v>2018</v>
      </c>
      <c r="D106" s="1167">
        <v>2017</v>
      </c>
      <c r="E106" s="1017"/>
      <c r="F106" s="1166">
        <v>2018</v>
      </c>
      <c r="G106" s="1167">
        <v>2017</v>
      </c>
    </row>
    <row r="107" spans="1:13" s="296" customFormat="1" x14ac:dyDescent="0.25">
      <c r="A107" s="177"/>
      <c r="B107" s="177"/>
      <c r="C107" s="713"/>
      <c r="D107" s="177"/>
      <c r="F107" s="713"/>
      <c r="G107" s="177"/>
    </row>
    <row r="108" spans="1:13" s="296" customFormat="1" ht="22.5" x14ac:dyDescent="0.2">
      <c r="A108" s="208" t="s">
        <v>1161</v>
      </c>
      <c r="B108" s="444" t="s">
        <v>1162</v>
      </c>
      <c r="C108" s="1029">
        <v>40267</v>
      </c>
      <c r="D108" s="897">
        <v>45779</v>
      </c>
      <c r="F108" s="1029">
        <v>15987</v>
      </c>
      <c r="G108" s="897">
        <v>15922</v>
      </c>
    </row>
    <row r="109" spans="1:13" s="296" customFormat="1" x14ac:dyDescent="0.2">
      <c r="A109" s="187" t="s">
        <v>707</v>
      </c>
      <c r="B109" s="434" t="s">
        <v>536</v>
      </c>
      <c r="C109" s="1030"/>
      <c r="D109" s="1031"/>
      <c r="F109" s="1030"/>
      <c r="G109" s="1031"/>
    </row>
    <row r="110" spans="1:13" s="296" customFormat="1" x14ac:dyDescent="0.2">
      <c r="A110" s="175" t="s">
        <v>533</v>
      </c>
      <c r="B110" s="445" t="s">
        <v>537</v>
      </c>
      <c r="C110" s="1032">
        <v>38699</v>
      </c>
      <c r="D110" s="500">
        <v>43911</v>
      </c>
      <c r="F110" s="1197">
        <v>0</v>
      </c>
      <c r="G110" s="1198">
        <v>0</v>
      </c>
    </row>
    <row r="111" spans="1:13" s="296" customFormat="1" x14ac:dyDescent="0.2">
      <c r="A111" s="435"/>
      <c r="B111" s="436"/>
      <c r="C111" s="1033"/>
      <c r="D111" s="1034"/>
      <c r="F111" s="1033"/>
      <c r="G111" s="1034"/>
    </row>
    <row r="112" spans="1:13" s="296" customFormat="1" ht="23.25" thickBot="1" x14ac:dyDescent="0.25">
      <c r="A112" s="358" t="s">
        <v>1025</v>
      </c>
      <c r="B112" s="433" t="s">
        <v>1026</v>
      </c>
      <c r="C112" s="1035">
        <v>1248</v>
      </c>
      <c r="D112" s="1036">
        <v>1577</v>
      </c>
      <c r="F112" s="1035">
        <v>1149</v>
      </c>
      <c r="G112" s="1036">
        <v>1267</v>
      </c>
    </row>
    <row r="113" spans="1:7" s="296" customFormat="1" x14ac:dyDescent="0.25">
      <c r="A113" s="437"/>
      <c r="B113" s="437"/>
      <c r="C113" s="438"/>
      <c r="D113" s="438"/>
    </row>
    <row r="114" spans="1:7" s="296" customFormat="1" ht="48.75" thickBot="1" x14ac:dyDescent="0.3">
      <c r="A114" s="439" t="s">
        <v>1463</v>
      </c>
      <c r="B114" s="440" t="s">
        <v>1464</v>
      </c>
      <c r="C114" s="438"/>
      <c r="D114" s="438"/>
      <c r="G114" s="1162" t="s">
        <v>51</v>
      </c>
    </row>
    <row r="115" spans="1:7" s="296" customFormat="1" ht="30" customHeight="1" thickBot="1" x14ac:dyDescent="0.25">
      <c r="A115" s="451"/>
      <c r="B115" s="452"/>
      <c r="C115" s="2070" t="s">
        <v>737</v>
      </c>
      <c r="D115" s="2070"/>
      <c r="E115" s="1017"/>
      <c r="F115" s="2126" t="str">
        <f>L6</f>
        <v>Mātessabiedrība/Parent Company</v>
      </c>
      <c r="G115" s="2126"/>
    </row>
    <row r="116" spans="1:7" s="296" customFormat="1" ht="16.5" customHeight="1" thickBot="1" x14ac:dyDescent="0.3">
      <c r="A116" s="1026"/>
      <c r="B116" s="1026"/>
      <c r="C116" s="1166">
        <v>2018</v>
      </c>
      <c r="D116" s="1167">
        <v>2017</v>
      </c>
      <c r="E116" s="1037"/>
      <c r="F116" s="1166">
        <v>2018</v>
      </c>
      <c r="G116" s="1167">
        <v>2017</v>
      </c>
    </row>
    <row r="117" spans="1:7" s="296" customFormat="1" x14ac:dyDescent="0.25">
      <c r="A117" s="177"/>
      <c r="B117" s="177"/>
      <c r="C117" s="713"/>
      <c r="D117" s="177"/>
      <c r="F117" s="713"/>
      <c r="G117" s="177"/>
    </row>
    <row r="118" spans="1:7" s="296" customFormat="1" x14ac:dyDescent="0.25">
      <c r="A118" s="303" t="s">
        <v>511</v>
      </c>
      <c r="B118" s="434" t="s">
        <v>508</v>
      </c>
      <c r="C118" s="718">
        <v>38579</v>
      </c>
      <c r="D118" s="93">
        <v>39781</v>
      </c>
      <c r="F118" s="718">
        <v>7673</v>
      </c>
      <c r="G118" s="93">
        <v>15355</v>
      </c>
    </row>
    <row r="119" spans="1:7" s="296" customFormat="1" x14ac:dyDescent="0.25">
      <c r="A119" s="241" t="s">
        <v>512</v>
      </c>
      <c r="B119" s="443" t="s">
        <v>509</v>
      </c>
      <c r="C119" s="655">
        <v>158650</v>
      </c>
      <c r="D119" s="186">
        <v>193775</v>
      </c>
      <c r="F119" s="655">
        <v>48424</v>
      </c>
      <c r="G119" s="186">
        <v>40167</v>
      </c>
    </row>
    <row r="120" spans="1:7" s="296" customFormat="1" ht="15.75" thickBot="1" x14ac:dyDescent="0.3">
      <c r="A120" s="246" t="s">
        <v>513</v>
      </c>
      <c r="B120" s="249" t="s">
        <v>510</v>
      </c>
      <c r="C120" s="657">
        <v>41325</v>
      </c>
      <c r="D120" s="219">
        <v>3220</v>
      </c>
      <c r="F120" s="657">
        <v>2793</v>
      </c>
      <c r="G120" s="219">
        <v>3220</v>
      </c>
    </row>
    <row r="121" spans="1:7" s="296" customFormat="1" ht="15.75" thickBot="1" x14ac:dyDescent="0.3">
      <c r="A121" s="828" t="s">
        <v>534</v>
      </c>
      <c r="B121" s="829" t="s">
        <v>538</v>
      </c>
      <c r="C121" s="659">
        <v>238554</v>
      </c>
      <c r="D121" s="318">
        <v>236776</v>
      </c>
      <c r="F121" s="659">
        <v>58890</v>
      </c>
      <c r="G121" s="318">
        <v>58742</v>
      </c>
    </row>
    <row r="122" spans="1:7" s="296" customFormat="1" x14ac:dyDescent="0.25">
      <c r="A122" s="437"/>
      <c r="B122" s="437"/>
      <c r="C122" s="438"/>
      <c r="D122" s="438"/>
    </row>
    <row r="123" spans="1:7" s="296" customFormat="1" ht="60" x14ac:dyDescent="0.25">
      <c r="A123" s="441" t="s">
        <v>1461</v>
      </c>
      <c r="B123" s="442" t="s">
        <v>1462</v>
      </c>
      <c r="C123" s="438"/>
      <c r="D123" s="438"/>
    </row>
    <row r="124" spans="1:7" s="296" customFormat="1" x14ac:dyDescent="0.25">
      <c r="A124" s="437"/>
      <c r="B124" s="437"/>
      <c r="C124" s="438"/>
      <c r="D124" s="438"/>
    </row>
    <row r="125" spans="1:7" s="296" customFormat="1" ht="48.75" thickBot="1" x14ac:dyDescent="0.3">
      <c r="A125" s="454" t="s">
        <v>1459</v>
      </c>
      <c r="B125" s="455" t="s">
        <v>1460</v>
      </c>
      <c r="C125" s="438"/>
      <c r="D125" s="438"/>
      <c r="G125" s="1162" t="s">
        <v>51</v>
      </c>
    </row>
    <row r="126" spans="1:7" s="296" customFormat="1" ht="30" customHeight="1" thickBot="1" x14ac:dyDescent="0.25">
      <c r="A126" s="451"/>
      <c r="B126" s="452"/>
      <c r="C126" s="2070" t="s">
        <v>737</v>
      </c>
      <c r="D126" s="2070"/>
      <c r="E126" s="1017"/>
      <c r="F126" s="2126" t="str">
        <f>F115</f>
        <v>Mātessabiedrība/Parent Company</v>
      </c>
      <c r="G126" s="2126"/>
    </row>
    <row r="127" spans="1:7" s="296" customFormat="1" ht="15.75" thickBot="1" x14ac:dyDescent="0.3">
      <c r="A127" s="1026"/>
      <c r="B127" s="1026"/>
      <c r="C127" s="1168">
        <v>2018</v>
      </c>
      <c r="D127" s="1169">
        <v>2017</v>
      </c>
      <c r="F127" s="1168">
        <v>2018</v>
      </c>
      <c r="G127" s="1169">
        <v>2017</v>
      </c>
    </row>
    <row r="128" spans="1:7" s="296" customFormat="1" x14ac:dyDescent="0.25">
      <c r="A128" s="177"/>
      <c r="B128" s="177"/>
      <c r="C128" s="713"/>
      <c r="D128" s="177"/>
      <c r="F128" s="713"/>
      <c r="G128" s="177"/>
    </row>
    <row r="129" spans="1:7" s="296" customFormat="1" x14ac:dyDescent="0.25">
      <c r="A129" s="303" t="s">
        <v>511</v>
      </c>
      <c r="B129" s="434" t="s">
        <v>508</v>
      </c>
      <c r="C129" s="718">
        <v>1447</v>
      </c>
      <c r="D129" s="93">
        <v>1350</v>
      </c>
      <c r="F129" s="718">
        <v>1509</v>
      </c>
      <c r="G129" s="93">
        <v>1566</v>
      </c>
    </row>
    <row r="130" spans="1:7" s="296" customFormat="1" x14ac:dyDescent="0.25">
      <c r="A130" s="241" t="s">
        <v>512</v>
      </c>
      <c r="B130" s="443" t="s">
        <v>509</v>
      </c>
      <c r="C130" s="655">
        <v>3804</v>
      </c>
      <c r="D130" s="186">
        <v>3919</v>
      </c>
      <c r="F130" s="655">
        <v>5909</v>
      </c>
      <c r="G130" s="186">
        <v>6252</v>
      </c>
    </row>
    <row r="131" spans="1:7" s="296" customFormat="1" ht="15.75" thickBot="1" x14ac:dyDescent="0.3">
      <c r="A131" s="246" t="s">
        <v>513</v>
      </c>
      <c r="B131" s="249" t="s">
        <v>510</v>
      </c>
      <c r="C131" s="657">
        <v>4280</v>
      </c>
      <c r="D131" s="219">
        <v>6497</v>
      </c>
      <c r="F131" s="657">
        <v>14320</v>
      </c>
      <c r="G131" s="219">
        <v>10299</v>
      </c>
    </row>
    <row r="132" spans="1:7" s="296" customFormat="1" ht="15.75" thickBot="1" x14ac:dyDescent="0.3">
      <c r="A132" s="828" t="s">
        <v>535</v>
      </c>
      <c r="B132" s="829" t="s">
        <v>539</v>
      </c>
      <c r="C132" s="659">
        <v>9531</v>
      </c>
      <c r="D132" s="318">
        <v>11766</v>
      </c>
      <c r="F132" s="659">
        <v>21738</v>
      </c>
      <c r="G132" s="318">
        <v>18117</v>
      </c>
    </row>
    <row r="133" spans="1:7" s="296" customFormat="1" x14ac:dyDescent="0.25"/>
  </sheetData>
  <sheetProtection algorithmName="SHA-512" hashValue="8L2eTQaJ6V43BIkaSrEOCOzfDh9OelX4NF4c9r4g79bxfz9Q7ti/nSk7Yx6IrPnbDvZ3S9iSAtqTGDoypBR8Iw==" saltValue="e2bJqTQJ8DsAitlM9Kxlfw==" spinCount="100000" sheet="1" objects="1" scenarios="1"/>
  <mergeCells count="19">
    <mergeCell ref="L6:Q6"/>
    <mergeCell ref="C51:D51"/>
    <mergeCell ref="F51:K51"/>
    <mergeCell ref="C52:D52"/>
    <mergeCell ref="F52:G52"/>
    <mergeCell ref="H52:I52"/>
    <mergeCell ref="J52:K52"/>
    <mergeCell ref="C53:D53"/>
    <mergeCell ref="F53:G53"/>
    <mergeCell ref="H53:I53"/>
    <mergeCell ref="J53:K53"/>
    <mergeCell ref="C6:J6"/>
    <mergeCell ref="B75:B76"/>
    <mergeCell ref="F126:G126"/>
    <mergeCell ref="F115:G115"/>
    <mergeCell ref="F105:G105"/>
    <mergeCell ref="C105:D105"/>
    <mergeCell ref="C115:D115"/>
    <mergeCell ref="C126:D126"/>
  </mergeCells>
  <pageMargins left="0" right="0" top="0.94488188976377963" bottom="0.55118110236220474" header="0.31496062992125984" footer="0.31496062992125984"/>
  <pageSetup paperSize="9" scale="50" orientation="landscape" r:id="rId1"/>
  <rowBreaks count="1" manualBreakCount="1">
    <brk id="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K66"/>
  <sheetViews>
    <sheetView showGridLines="0" zoomScaleNormal="100" workbookViewId="0">
      <pane ySplit="2" topLeftCell="A3" activePane="bottomLeft" state="frozen"/>
      <selection pane="bottomLeft" activeCell="A3" sqref="A3"/>
    </sheetView>
  </sheetViews>
  <sheetFormatPr defaultColWidth="9.140625" defaultRowHeight="15" outlineLevelRow="1" outlineLevelCol="1" x14ac:dyDescent="0.25"/>
  <cols>
    <col min="1" max="1" width="47" style="27" customWidth="1"/>
    <col min="2" max="2" width="35.85546875" style="27" customWidth="1" outlineLevel="1"/>
    <col min="3" max="3" width="15.42578125" style="27" customWidth="1"/>
    <col min="4" max="4" width="12.85546875" style="27" customWidth="1"/>
    <col min="5" max="5" width="10.42578125" style="27" bestFit="1" customWidth="1"/>
    <col min="6" max="6" width="10.7109375" style="27" customWidth="1"/>
    <col min="7" max="7" width="11.7109375" style="27" customWidth="1"/>
    <col min="8" max="10" width="10.140625" style="27" bestFit="1" customWidth="1"/>
    <col min="11" max="16384" width="9.140625" style="27"/>
  </cols>
  <sheetData>
    <row r="1" spans="1:8" x14ac:dyDescent="0.25">
      <c r="A1" s="26" t="s">
        <v>1211</v>
      </c>
      <c r="B1" s="26" t="s">
        <v>1212</v>
      </c>
    </row>
    <row r="2" spans="1:8" x14ac:dyDescent="0.25">
      <c r="A2" s="26" t="s">
        <v>1216</v>
      </c>
      <c r="B2" s="26" t="s">
        <v>1217</v>
      </c>
    </row>
    <row r="3" spans="1:8" x14ac:dyDescent="0.25">
      <c r="A3" s="26"/>
      <c r="B3" s="26"/>
    </row>
    <row r="4" spans="1:8" s="29" customFormat="1" ht="15.75" x14ac:dyDescent="0.25">
      <c r="A4" s="28" t="s">
        <v>763</v>
      </c>
      <c r="B4" s="28" t="s">
        <v>1209</v>
      </c>
    </row>
    <row r="5" spans="1:8" s="29" customFormat="1" ht="15.75" x14ac:dyDescent="0.25">
      <c r="A5" s="28"/>
      <c r="B5" s="28"/>
      <c r="G5" s="32"/>
    </row>
    <row r="6" spans="1:8" s="32" customFormat="1" ht="39" thickBot="1" x14ac:dyDescent="0.3">
      <c r="A6" s="1038" t="s">
        <v>1286</v>
      </c>
      <c r="B6" s="1038" t="s">
        <v>1619</v>
      </c>
    </row>
    <row r="7" spans="1:8" s="30" customFormat="1" ht="12.75" thickBot="1" x14ac:dyDescent="0.3">
      <c r="A7" s="2130" t="s">
        <v>757</v>
      </c>
      <c r="B7" s="2130" t="s">
        <v>758</v>
      </c>
      <c r="C7" s="2187" t="s">
        <v>325</v>
      </c>
      <c r="D7" s="2189" t="s">
        <v>326</v>
      </c>
      <c r="E7" s="2136" t="s">
        <v>1218</v>
      </c>
      <c r="F7" s="2136"/>
      <c r="G7" s="2137" t="s">
        <v>745</v>
      </c>
      <c r="H7" s="2137"/>
    </row>
    <row r="8" spans="1:8" s="30" customFormat="1" ht="25.15" customHeight="1" thickBot="1" x14ac:dyDescent="0.3">
      <c r="A8" s="2131"/>
      <c r="B8" s="2131"/>
      <c r="C8" s="2188"/>
      <c r="D8" s="2190"/>
      <c r="E8" s="1039" t="s">
        <v>759</v>
      </c>
      <c r="F8" s="1039" t="s">
        <v>51</v>
      </c>
      <c r="G8" s="1040" t="s">
        <v>759</v>
      </c>
      <c r="H8" s="1040" t="s">
        <v>51</v>
      </c>
    </row>
    <row r="9" spans="1:8" s="30" customFormat="1" ht="11.25" x14ac:dyDescent="0.25">
      <c r="A9" s="2" t="s">
        <v>1291</v>
      </c>
      <c r="B9" s="2" t="s">
        <v>1287</v>
      </c>
      <c r="C9" s="18"/>
      <c r="D9" s="18"/>
      <c r="E9" s="830"/>
      <c r="F9" s="830"/>
      <c r="G9" s="20"/>
      <c r="H9" s="20"/>
    </row>
    <row r="10" spans="1:8" s="30" customFormat="1" ht="19.5" x14ac:dyDescent="0.25">
      <c r="A10" s="2178" t="s">
        <v>117</v>
      </c>
      <c r="B10" s="2178" t="s">
        <v>276</v>
      </c>
      <c r="C10" s="33" t="s">
        <v>118</v>
      </c>
      <c r="D10" s="1041" t="s">
        <v>604</v>
      </c>
      <c r="E10" s="2179">
        <v>1</v>
      </c>
      <c r="F10" s="2181">
        <v>185624</v>
      </c>
      <c r="G10" s="2183">
        <v>1</v>
      </c>
      <c r="H10" s="2185">
        <v>185624</v>
      </c>
    </row>
    <row r="11" spans="1:8" s="30" customFormat="1" ht="30" thickBot="1" x14ac:dyDescent="0.3">
      <c r="A11" s="2166"/>
      <c r="B11" s="2166" t="s">
        <v>276</v>
      </c>
      <c r="C11" s="76" t="s">
        <v>418</v>
      </c>
      <c r="D11" s="1042" t="s">
        <v>605</v>
      </c>
      <c r="E11" s="2180"/>
      <c r="F11" s="2182"/>
      <c r="G11" s="2184"/>
      <c r="H11" s="2186"/>
    </row>
    <row r="12" spans="1:8" s="30" customFormat="1" ht="19.5" x14ac:dyDescent="0.25">
      <c r="A12" s="2156" t="s">
        <v>119</v>
      </c>
      <c r="B12" s="2156" t="s">
        <v>277</v>
      </c>
      <c r="C12" s="77" t="s">
        <v>118</v>
      </c>
      <c r="D12" s="1043" t="s">
        <v>120</v>
      </c>
      <c r="E12" s="2167">
        <v>1</v>
      </c>
      <c r="F12" s="2176">
        <v>641150</v>
      </c>
      <c r="G12" s="2171">
        <v>1</v>
      </c>
      <c r="H12" s="2163">
        <v>627656</v>
      </c>
    </row>
    <row r="13" spans="1:8" s="30" customFormat="1" ht="20.25" thickBot="1" x14ac:dyDescent="0.3">
      <c r="A13" s="2166"/>
      <c r="B13" s="2166"/>
      <c r="C13" s="15" t="s">
        <v>418</v>
      </c>
      <c r="D13" s="1044" t="s">
        <v>419</v>
      </c>
      <c r="E13" s="2168"/>
      <c r="F13" s="2152"/>
      <c r="G13" s="2172"/>
      <c r="H13" s="2155"/>
    </row>
    <row r="14" spans="1:8" s="30" customFormat="1" ht="29.25" x14ac:dyDescent="0.25">
      <c r="A14" s="2156" t="s">
        <v>1163</v>
      </c>
      <c r="B14" s="2156" t="s">
        <v>760</v>
      </c>
      <c r="C14" s="77" t="s">
        <v>118</v>
      </c>
      <c r="D14" s="1043" t="s">
        <v>492</v>
      </c>
      <c r="E14" s="2167">
        <v>1</v>
      </c>
      <c r="F14" s="2169">
        <v>40</v>
      </c>
      <c r="G14" s="2171">
        <v>1</v>
      </c>
      <c r="H14" s="2173">
        <v>40</v>
      </c>
    </row>
    <row r="15" spans="1:8" s="30" customFormat="1" ht="39.75" thickBot="1" x14ac:dyDescent="0.3">
      <c r="A15" s="2166"/>
      <c r="B15" s="2166"/>
      <c r="C15" s="15" t="s">
        <v>418</v>
      </c>
      <c r="D15" s="1044" t="s">
        <v>493</v>
      </c>
      <c r="E15" s="2168"/>
      <c r="F15" s="2170"/>
      <c r="G15" s="2172"/>
      <c r="H15" s="2174"/>
    </row>
    <row r="16" spans="1:8" s="30" customFormat="1" ht="29.25" x14ac:dyDescent="0.25">
      <c r="A16" s="2164" t="s">
        <v>594</v>
      </c>
      <c r="B16" s="2156" t="s">
        <v>594</v>
      </c>
      <c r="C16" s="77" t="s">
        <v>121</v>
      </c>
      <c r="D16" s="1043" t="s">
        <v>1282</v>
      </c>
      <c r="E16" s="2167">
        <v>1</v>
      </c>
      <c r="F16" s="2169">
        <v>35</v>
      </c>
      <c r="G16" s="2171">
        <v>1</v>
      </c>
      <c r="H16" s="2173">
        <v>35</v>
      </c>
    </row>
    <row r="17" spans="1:9" s="30" customFormat="1" ht="20.25" thickBot="1" x14ac:dyDescent="0.3">
      <c r="A17" s="2165"/>
      <c r="B17" s="2166"/>
      <c r="C17" s="15" t="s">
        <v>421</v>
      </c>
      <c r="D17" s="1044" t="s">
        <v>1283</v>
      </c>
      <c r="E17" s="2168"/>
      <c r="F17" s="2170"/>
      <c r="G17" s="2172"/>
      <c r="H17" s="2174"/>
    </row>
    <row r="18" spans="1:9" s="30" customFormat="1" ht="29.25" x14ac:dyDescent="0.25">
      <c r="A18" s="2164" t="s">
        <v>531</v>
      </c>
      <c r="B18" s="2156" t="s">
        <v>531</v>
      </c>
      <c r="C18" s="77" t="s">
        <v>122</v>
      </c>
      <c r="D18" s="1043" t="s">
        <v>1282</v>
      </c>
      <c r="E18" s="2167">
        <v>1</v>
      </c>
      <c r="F18" s="2169">
        <v>98</v>
      </c>
      <c r="G18" s="2171">
        <v>1</v>
      </c>
      <c r="H18" s="2173">
        <v>98</v>
      </c>
    </row>
    <row r="19" spans="1:9" s="30" customFormat="1" ht="20.25" thickBot="1" x14ac:dyDescent="0.3">
      <c r="A19" s="2165"/>
      <c r="B19" s="2166"/>
      <c r="C19" s="15" t="s">
        <v>420</v>
      </c>
      <c r="D19" s="1044" t="s">
        <v>1283</v>
      </c>
      <c r="E19" s="2168"/>
      <c r="F19" s="2170"/>
      <c r="G19" s="2172"/>
      <c r="H19" s="2174"/>
    </row>
    <row r="20" spans="1:9" s="30" customFormat="1" ht="39" x14ac:dyDescent="0.25">
      <c r="A20" s="2156" t="s">
        <v>123</v>
      </c>
      <c r="B20" s="2156" t="s">
        <v>278</v>
      </c>
      <c r="C20" s="77" t="s">
        <v>118</v>
      </c>
      <c r="D20" s="1043" t="s">
        <v>761</v>
      </c>
      <c r="E20" s="2167">
        <v>0.51</v>
      </c>
      <c r="F20" s="2176">
        <v>3556</v>
      </c>
      <c r="G20" s="2171">
        <v>0.51</v>
      </c>
      <c r="H20" s="2163">
        <v>3556</v>
      </c>
    </row>
    <row r="21" spans="1:9" s="30" customFormat="1" ht="49.5" thickBot="1" x14ac:dyDescent="0.3">
      <c r="A21" s="2149"/>
      <c r="B21" s="2149"/>
      <c r="C21" s="78" t="s">
        <v>418</v>
      </c>
      <c r="D21" s="1045" t="s">
        <v>422</v>
      </c>
      <c r="E21" s="2175"/>
      <c r="F21" s="2151"/>
      <c r="G21" s="2177"/>
      <c r="H21" s="2154"/>
    </row>
    <row r="22" spans="1:9" s="462" customFormat="1" ht="12.75" x14ac:dyDescent="0.2">
      <c r="A22" s="217" t="s">
        <v>1288</v>
      </c>
      <c r="B22" s="217" t="s">
        <v>1289</v>
      </c>
      <c r="C22" s="831"/>
      <c r="D22" s="832"/>
      <c r="E22" s="833"/>
      <c r="F22" s="1046">
        <v>830503</v>
      </c>
      <c r="G22" s="1047"/>
      <c r="H22" s="1048">
        <v>817009</v>
      </c>
      <c r="I22" s="30"/>
    </row>
    <row r="23" spans="1:9" s="30" customFormat="1" ht="11.25" x14ac:dyDescent="0.25">
      <c r="A23" s="115"/>
      <c r="B23" s="115"/>
      <c r="C23" s="78"/>
      <c r="D23" s="997"/>
      <c r="E23" s="996"/>
      <c r="F23" s="996"/>
      <c r="G23" s="463"/>
      <c r="H23" s="993"/>
    </row>
    <row r="24" spans="1:9" s="30" customFormat="1" ht="22.5" x14ac:dyDescent="0.25">
      <c r="A24" s="2" t="s">
        <v>1290</v>
      </c>
      <c r="B24" s="2" t="s">
        <v>1292</v>
      </c>
      <c r="C24" s="78"/>
      <c r="D24" s="997"/>
      <c r="E24" s="996"/>
      <c r="F24" s="996"/>
      <c r="G24" s="993"/>
      <c r="H24" s="993"/>
    </row>
    <row r="25" spans="1:9" s="30" customFormat="1" ht="19.5" x14ac:dyDescent="0.25">
      <c r="A25" s="2149" t="s">
        <v>124</v>
      </c>
      <c r="B25" s="2149" t="s">
        <v>279</v>
      </c>
      <c r="C25" s="78" t="s">
        <v>118</v>
      </c>
      <c r="D25" s="1045" t="s">
        <v>125</v>
      </c>
      <c r="E25" s="2150">
        <v>0.46300000000000002</v>
      </c>
      <c r="F25" s="2151">
        <v>36</v>
      </c>
      <c r="G25" s="2153">
        <v>0.46300000000000002</v>
      </c>
      <c r="H25" s="2154">
        <v>36</v>
      </c>
    </row>
    <row r="26" spans="1:9" s="30" customFormat="1" ht="20.25" thickBot="1" x14ac:dyDescent="0.3">
      <c r="A26" s="2149"/>
      <c r="B26" s="2149"/>
      <c r="C26" s="117" t="s">
        <v>418</v>
      </c>
      <c r="D26" s="1049" t="s">
        <v>423</v>
      </c>
      <c r="E26" s="2150"/>
      <c r="F26" s="2152"/>
      <c r="G26" s="2153"/>
      <c r="H26" s="2155"/>
    </row>
    <row r="27" spans="1:9" s="30" customFormat="1" ht="39" x14ac:dyDescent="0.25">
      <c r="A27" s="2156" t="s">
        <v>529</v>
      </c>
      <c r="B27" s="2156" t="s">
        <v>530</v>
      </c>
      <c r="C27" s="118" t="s">
        <v>118</v>
      </c>
      <c r="D27" s="1050" t="s">
        <v>762</v>
      </c>
      <c r="E27" s="2157" t="s">
        <v>495</v>
      </c>
      <c r="F27" s="2159">
        <v>3</v>
      </c>
      <c r="G27" s="2161" t="s">
        <v>495</v>
      </c>
      <c r="H27" s="2147">
        <v>3</v>
      </c>
    </row>
    <row r="28" spans="1:9" s="30" customFormat="1" ht="49.9" customHeight="1" thickBot="1" x14ac:dyDescent="0.3">
      <c r="A28" s="2149"/>
      <c r="B28" s="2149"/>
      <c r="C28" s="117" t="s">
        <v>418</v>
      </c>
      <c r="D28" s="1049" t="s">
        <v>494</v>
      </c>
      <c r="E28" s="2158"/>
      <c r="F28" s="2160"/>
      <c r="G28" s="2162"/>
      <c r="H28" s="2148"/>
    </row>
    <row r="29" spans="1:9" s="462" customFormat="1" ht="13.5" thickBot="1" x14ac:dyDescent="0.25">
      <c r="A29" s="1051" t="s">
        <v>50</v>
      </c>
      <c r="B29" s="1051" t="s">
        <v>249</v>
      </c>
      <c r="C29" s="1052"/>
      <c r="D29" s="1053"/>
      <c r="E29" s="1054"/>
      <c r="F29" s="1055">
        <v>39</v>
      </c>
      <c r="G29" s="1056"/>
      <c r="H29" s="914">
        <v>39</v>
      </c>
      <c r="I29" s="30"/>
    </row>
    <row r="30" spans="1:9" s="462" customFormat="1" ht="12.75" x14ac:dyDescent="0.2">
      <c r="A30" s="1613"/>
      <c r="B30" s="1613"/>
      <c r="C30" s="1614"/>
      <c r="D30" s="1615"/>
      <c r="E30" s="1616"/>
      <c r="F30" s="1617"/>
      <c r="G30" s="1618"/>
      <c r="H30" s="1619"/>
      <c r="I30" s="30"/>
    </row>
    <row r="31" spans="1:9" s="462" customFormat="1" ht="26.25" thickBot="1" x14ac:dyDescent="0.3">
      <c r="A31" s="1038" t="s">
        <v>1618</v>
      </c>
      <c r="B31" s="1038" t="s">
        <v>1610</v>
      </c>
      <c r="C31"/>
      <c r="D31"/>
      <c r="E31"/>
      <c r="F31"/>
      <c r="G31"/>
      <c r="H31"/>
      <c r="I31" s="30"/>
    </row>
    <row r="32" spans="1:9" s="462" customFormat="1" ht="13.5" thickBot="1" x14ac:dyDescent="0.3">
      <c r="A32" s="2130" t="s">
        <v>757</v>
      </c>
      <c r="B32" s="2130" t="s">
        <v>758</v>
      </c>
      <c r="C32" s="2132" t="s">
        <v>1611</v>
      </c>
      <c r="D32" s="2134" t="s">
        <v>1612</v>
      </c>
      <c r="E32" s="2136" t="s">
        <v>1218</v>
      </c>
      <c r="F32" s="2136"/>
      <c r="G32" s="2137" t="s">
        <v>745</v>
      </c>
      <c r="H32" s="2137"/>
      <c r="I32" s="30"/>
    </row>
    <row r="33" spans="1:9" s="462" customFormat="1" ht="23.25" thickBot="1" x14ac:dyDescent="0.3">
      <c r="A33" s="2131"/>
      <c r="B33" s="2131"/>
      <c r="C33" s="2133"/>
      <c r="D33" s="2135"/>
      <c r="E33" s="877" t="s">
        <v>1613</v>
      </c>
      <c r="F33" s="1575" t="s">
        <v>1</v>
      </c>
      <c r="G33" s="1771" t="s">
        <v>1613</v>
      </c>
      <c r="H33" s="1620" t="s">
        <v>51</v>
      </c>
      <c r="I33" s="30"/>
    </row>
    <row r="34" spans="1:9" s="462" customFormat="1" ht="12.75" x14ac:dyDescent="0.25">
      <c r="A34" s="2" t="s">
        <v>1290</v>
      </c>
      <c r="B34" s="2142" t="s">
        <v>1614</v>
      </c>
      <c r="C34" s="2142"/>
      <c r="D34" s="2142"/>
      <c r="E34" s="713"/>
      <c r="F34" s="1621"/>
      <c r="G34" s="1622"/>
      <c r="H34" s="1620"/>
      <c r="I34" s="30"/>
    </row>
    <row r="35" spans="1:9" s="462" customFormat="1" ht="23.25" thickBot="1" x14ac:dyDescent="0.3">
      <c r="A35" s="1573" t="s">
        <v>124</v>
      </c>
      <c r="B35" s="1573" t="s">
        <v>279</v>
      </c>
      <c r="C35" s="15" t="s">
        <v>418</v>
      </c>
      <c r="D35" s="1623" t="s">
        <v>423</v>
      </c>
      <c r="E35" s="1624">
        <v>0.48149999999999998</v>
      </c>
      <c r="F35" s="1625">
        <v>37</v>
      </c>
      <c r="G35" s="1626">
        <v>0.48149999999999998</v>
      </c>
      <c r="H35" s="1623">
        <v>37</v>
      </c>
      <c r="I35" s="30"/>
    </row>
    <row r="36" spans="1:9" s="462" customFormat="1" ht="57" thickBot="1" x14ac:dyDescent="0.3">
      <c r="A36" s="1569" t="s">
        <v>529</v>
      </c>
      <c r="B36" s="1569" t="s">
        <v>530</v>
      </c>
      <c r="C36" s="78" t="s">
        <v>418</v>
      </c>
      <c r="D36" s="997" t="s">
        <v>1615</v>
      </c>
      <c r="E36" s="1570">
        <v>5.1E-5</v>
      </c>
      <c r="F36" s="1572">
        <v>3</v>
      </c>
      <c r="G36" s="1571">
        <v>5.1E-5</v>
      </c>
      <c r="H36" s="997">
        <v>3</v>
      </c>
      <c r="I36" s="30"/>
    </row>
    <row r="37" spans="1:9" s="462" customFormat="1" ht="13.5" thickBot="1" x14ac:dyDescent="0.3">
      <c r="A37" s="1630" t="s">
        <v>1617</v>
      </c>
      <c r="B37" s="2143" t="s">
        <v>1616</v>
      </c>
      <c r="C37" s="2143"/>
      <c r="D37" s="2143"/>
      <c r="E37" s="1631"/>
      <c r="F37" s="779">
        <v>40</v>
      </c>
      <c r="G37" s="1632"/>
      <c r="H37" s="1633">
        <v>40</v>
      </c>
      <c r="I37" s="30"/>
    </row>
    <row r="38" spans="1:9" s="462" customFormat="1" ht="12.75" x14ac:dyDescent="0.2">
      <c r="A38" s="1565"/>
      <c r="B38" s="1613"/>
      <c r="C38" s="1614"/>
      <c r="D38" s="1615"/>
      <c r="E38" s="1627"/>
      <c r="F38" s="1628"/>
      <c r="G38" s="1629"/>
      <c r="H38" s="1619"/>
      <c r="I38" s="30"/>
    </row>
    <row r="39" spans="1:9" s="30" customFormat="1" ht="11.25" x14ac:dyDescent="0.25">
      <c r="A39" s="1565"/>
      <c r="B39" s="994"/>
      <c r="C39" s="78"/>
      <c r="D39" s="997"/>
      <c r="E39" s="997"/>
      <c r="F39" s="997"/>
    </row>
    <row r="40" spans="1:9" ht="90" x14ac:dyDescent="0.2">
      <c r="A40" s="917" t="s">
        <v>1284</v>
      </c>
      <c r="B40" s="31" t="s">
        <v>1285</v>
      </c>
    </row>
    <row r="41" spans="1:9" x14ac:dyDescent="0.2">
      <c r="A41" s="917"/>
      <c r="B41" s="31"/>
    </row>
    <row r="42" spans="1:9" ht="25.5" x14ac:dyDescent="0.25">
      <c r="A42" s="1038" t="s">
        <v>1759</v>
      </c>
      <c r="B42" s="1038" t="s">
        <v>1537</v>
      </c>
      <c r="C42"/>
      <c r="D42"/>
      <c r="E42"/>
      <c r="F42"/>
      <c r="G42"/>
    </row>
    <row r="43" spans="1:9" ht="15.75" thickBot="1" x14ac:dyDescent="0.3">
      <c r="A43" s="917"/>
      <c r="B43" s="1528"/>
      <c r="C43"/>
      <c r="D43"/>
      <c r="E43"/>
      <c r="F43"/>
      <c r="G43" s="1182" t="s">
        <v>51</v>
      </c>
    </row>
    <row r="44" spans="1:9" ht="26.25" customHeight="1" thickBot="1" x14ac:dyDescent="0.3">
      <c r="A44" s="2138"/>
      <c r="B44" s="2138"/>
      <c r="C44" s="2140" t="s">
        <v>737</v>
      </c>
      <c r="D44" s="2140"/>
      <c r="E44" s="1202"/>
      <c r="F44" s="2141" t="s">
        <v>1015</v>
      </c>
      <c r="G44" s="2141"/>
    </row>
    <row r="45" spans="1:9" ht="15.75" thickBot="1" x14ac:dyDescent="0.3">
      <c r="A45" s="2139"/>
      <c r="B45" s="2139"/>
      <c r="C45" s="1772">
        <v>2018</v>
      </c>
      <c r="D45" s="1556">
        <v>2017</v>
      </c>
      <c r="E45" s="1531"/>
      <c r="F45" s="1772">
        <v>2018</v>
      </c>
      <c r="G45" s="1557">
        <v>2017</v>
      </c>
    </row>
    <row r="46" spans="1:9" x14ac:dyDescent="0.2">
      <c r="A46" s="917"/>
      <c r="B46" s="1558"/>
      <c r="C46" s="668"/>
      <c r="D46" s="1208"/>
      <c r="E46" s="1529"/>
      <c r="F46" s="668"/>
      <c r="G46" s="1559"/>
    </row>
    <row r="47" spans="1:9" ht="15.75" thickBot="1" x14ac:dyDescent="0.3">
      <c r="A47" s="1560" t="s">
        <v>1539</v>
      </c>
      <c r="B47" s="1560" t="s">
        <v>243</v>
      </c>
      <c r="C47" s="1773">
        <v>40</v>
      </c>
      <c r="D47" s="1561">
        <v>40</v>
      </c>
      <c r="E47" s="1531"/>
      <c r="F47" s="1775">
        <v>817048</v>
      </c>
      <c r="G47" s="1562">
        <v>817048</v>
      </c>
    </row>
    <row r="48" spans="1:9" ht="15.75" thickBot="1" x14ac:dyDescent="0.3">
      <c r="A48" s="1548" t="s">
        <v>1540</v>
      </c>
      <c r="B48" s="1548" t="s">
        <v>1538</v>
      </c>
      <c r="C48" s="1774" t="s">
        <v>491</v>
      </c>
      <c r="D48" s="880" t="s">
        <v>491</v>
      </c>
      <c r="E48" s="1529"/>
      <c r="F48" s="1776">
        <v>13494</v>
      </c>
      <c r="G48" s="1563" t="s">
        <v>491</v>
      </c>
    </row>
    <row r="49" spans="1:11" ht="15.75" thickBot="1" x14ac:dyDescent="0.3">
      <c r="A49" s="1560" t="s">
        <v>1541</v>
      </c>
      <c r="B49" s="1560" t="s">
        <v>245</v>
      </c>
      <c r="C49" s="1773">
        <v>40</v>
      </c>
      <c r="D49" s="1561">
        <v>40</v>
      </c>
      <c r="E49" s="1531"/>
      <c r="F49" s="1775">
        <f>SUM(F47:F48)</f>
        <v>830542</v>
      </c>
      <c r="G49" s="1562">
        <v>817048</v>
      </c>
    </row>
    <row r="50" spans="1:11" x14ac:dyDescent="0.2">
      <c r="A50" s="917"/>
      <c r="B50" s="31"/>
    </row>
    <row r="51" spans="1:11" x14ac:dyDescent="0.25">
      <c r="A51" s="1038"/>
      <c r="B51" s="31"/>
    </row>
    <row r="52" spans="1:11" ht="25.5" x14ac:dyDescent="0.25">
      <c r="A52" s="671" t="s">
        <v>1760</v>
      </c>
      <c r="B52" s="1038" t="s">
        <v>1761</v>
      </c>
    </row>
    <row r="53" spans="1:11" s="245" customFormat="1" ht="15.75" thickBot="1" x14ac:dyDescent="0.3">
      <c r="A53" s="102"/>
      <c r="B53" s="102"/>
      <c r="C53" s="102"/>
      <c r="D53" s="102"/>
      <c r="E53" s="438"/>
      <c r="F53" s="438"/>
      <c r="G53" s="438"/>
      <c r="H53" s="1182"/>
      <c r="I53" s="27"/>
      <c r="J53" s="1182" t="s">
        <v>51</v>
      </c>
      <c r="K53" s="27"/>
    </row>
    <row r="54" spans="1:11" ht="28.15" customHeight="1" thickBot="1" x14ac:dyDescent="0.3">
      <c r="A54" s="990"/>
      <c r="B54" s="990"/>
      <c r="C54" s="2144" t="s">
        <v>798</v>
      </c>
      <c r="D54" s="2144"/>
      <c r="E54" s="2144" t="s">
        <v>1762</v>
      </c>
      <c r="F54" s="2144"/>
      <c r="G54" s="2144" t="s">
        <v>1756</v>
      </c>
      <c r="H54" s="2144"/>
      <c r="I54" s="2144" t="s">
        <v>1293</v>
      </c>
      <c r="J54" s="2144"/>
    </row>
    <row r="55" spans="1:11" ht="20.45" customHeight="1" outlineLevel="1" thickBot="1" x14ac:dyDescent="0.3">
      <c r="A55" s="990" t="s">
        <v>1006</v>
      </c>
      <c r="B55" s="990" t="s">
        <v>1003</v>
      </c>
      <c r="C55" s="2145" t="s">
        <v>797</v>
      </c>
      <c r="D55" s="2145"/>
      <c r="E55" s="2145" t="s">
        <v>11</v>
      </c>
      <c r="F55" s="2145"/>
      <c r="G55" s="2145" t="s">
        <v>1755</v>
      </c>
      <c r="H55" s="2145"/>
      <c r="I55" s="2145" t="s">
        <v>1007</v>
      </c>
      <c r="J55" s="2145"/>
    </row>
    <row r="56" spans="1:11" ht="15.75" thickBot="1" x14ac:dyDescent="0.3">
      <c r="A56" s="1057"/>
      <c r="B56" s="1057"/>
      <c r="C56" s="1058" t="s">
        <v>1218</v>
      </c>
      <c r="D56" s="1059" t="s">
        <v>745</v>
      </c>
      <c r="E56" s="1027">
        <v>2018</v>
      </c>
      <c r="F56" s="1028">
        <v>2017</v>
      </c>
      <c r="G56" s="1027">
        <v>2018</v>
      </c>
      <c r="H56" s="1028">
        <v>2017</v>
      </c>
      <c r="I56" s="1058" t="s">
        <v>1218</v>
      </c>
      <c r="J56" s="1059" t="s">
        <v>745</v>
      </c>
    </row>
    <row r="57" spans="1:11" ht="20.45" customHeight="1" x14ac:dyDescent="0.25">
      <c r="A57" s="110"/>
      <c r="B57" s="110"/>
      <c r="C57" s="1060"/>
      <c r="D57" s="1061"/>
      <c r="E57" s="1060"/>
      <c r="F57" s="1061"/>
      <c r="G57" s="1060"/>
      <c r="H57" s="1061"/>
      <c r="I57" s="1062"/>
      <c r="J57" s="1063"/>
    </row>
    <row r="58" spans="1:11" x14ac:dyDescent="0.2">
      <c r="A58" s="1064" t="s">
        <v>1005</v>
      </c>
      <c r="B58" s="1065" t="s">
        <v>1004</v>
      </c>
      <c r="C58" s="1066"/>
      <c r="D58" s="1067"/>
      <c r="E58" s="1068"/>
      <c r="F58" s="1067"/>
      <c r="G58" s="1066"/>
      <c r="H58" s="1067"/>
      <c r="I58" s="1066"/>
      <c r="J58" s="1067"/>
    </row>
    <row r="59" spans="1:11" x14ac:dyDescent="0.2">
      <c r="A59" s="1069" t="s">
        <v>117</v>
      </c>
      <c r="B59" s="1070" t="s">
        <v>276</v>
      </c>
      <c r="C59" s="700">
        <v>232759</v>
      </c>
      <c r="D59" s="1183">
        <v>269801</v>
      </c>
      <c r="E59" s="700">
        <v>13394</v>
      </c>
      <c r="F59" s="1184">
        <v>50463</v>
      </c>
      <c r="G59" s="1750">
        <v>50463</v>
      </c>
      <c r="H59" s="1184">
        <v>6852</v>
      </c>
      <c r="I59" s="700">
        <v>185624</v>
      </c>
      <c r="J59" s="1183">
        <v>185624</v>
      </c>
    </row>
    <row r="60" spans="1:11" x14ac:dyDescent="0.2">
      <c r="A60" s="1069" t="s">
        <v>119</v>
      </c>
      <c r="B60" s="1070" t="s">
        <v>277</v>
      </c>
      <c r="C60" s="700">
        <v>922421</v>
      </c>
      <c r="D60" s="1183">
        <v>993329</v>
      </c>
      <c r="E60" s="700">
        <v>33743</v>
      </c>
      <c r="F60" s="1185">
        <v>124268</v>
      </c>
      <c r="G60" s="935">
        <v>124268</v>
      </c>
      <c r="H60" s="1185">
        <v>3</v>
      </c>
      <c r="I60" s="700">
        <v>641150</v>
      </c>
      <c r="J60" s="1183">
        <v>627656</v>
      </c>
    </row>
    <row r="61" spans="1:11" x14ac:dyDescent="0.2">
      <c r="A61" s="1069" t="s">
        <v>950</v>
      </c>
      <c r="B61" s="1071" t="s">
        <v>760</v>
      </c>
      <c r="C61" s="1186">
        <v>40</v>
      </c>
      <c r="D61" s="1187">
        <v>40</v>
      </c>
      <c r="E61" s="1192">
        <v>0</v>
      </c>
      <c r="F61" s="1188">
        <v>0</v>
      </c>
      <c r="G61" s="1194">
        <v>0</v>
      </c>
      <c r="H61" s="1188">
        <v>0</v>
      </c>
      <c r="I61" s="1189">
        <v>40</v>
      </c>
      <c r="J61" s="1190">
        <v>40</v>
      </c>
    </row>
    <row r="62" spans="1:11" x14ac:dyDescent="0.2">
      <c r="A62" s="1072" t="s">
        <v>594</v>
      </c>
      <c r="B62" s="1073" t="s">
        <v>1002</v>
      </c>
      <c r="C62" s="1186">
        <v>922</v>
      </c>
      <c r="D62" s="1187">
        <v>904</v>
      </c>
      <c r="E62" s="1186">
        <v>250</v>
      </c>
      <c r="F62" s="1187">
        <v>232</v>
      </c>
      <c r="G62" s="1186">
        <v>232</v>
      </c>
      <c r="H62" s="1187">
        <v>264</v>
      </c>
      <c r="I62" s="1189">
        <v>35</v>
      </c>
      <c r="J62" s="1190">
        <v>35</v>
      </c>
    </row>
    <row r="63" spans="1:11" x14ac:dyDescent="0.2">
      <c r="A63" s="1072" t="s">
        <v>531</v>
      </c>
      <c r="B63" s="1073" t="s">
        <v>531</v>
      </c>
      <c r="C63" s="1186">
        <v>925</v>
      </c>
      <c r="D63" s="1187">
        <v>859</v>
      </c>
      <c r="E63" s="1186">
        <v>548</v>
      </c>
      <c r="F63" s="1187">
        <v>481</v>
      </c>
      <c r="G63" s="1186">
        <v>481</v>
      </c>
      <c r="H63" s="1187">
        <v>542</v>
      </c>
      <c r="I63" s="1189">
        <v>98</v>
      </c>
      <c r="J63" s="1190">
        <v>98</v>
      </c>
    </row>
    <row r="64" spans="1:11" ht="15.75" thickBot="1" x14ac:dyDescent="0.25">
      <c r="A64" s="1074" t="s">
        <v>123</v>
      </c>
      <c r="B64" s="1075" t="s">
        <v>278</v>
      </c>
      <c r="C64" s="757">
        <v>17262</v>
      </c>
      <c r="D64" s="1191">
        <v>16413</v>
      </c>
      <c r="E64" s="757">
        <v>5167</v>
      </c>
      <c r="F64" s="1191">
        <v>4799</v>
      </c>
      <c r="G64" s="757">
        <v>2202</v>
      </c>
      <c r="H64" s="1191">
        <v>1450</v>
      </c>
      <c r="I64" s="757">
        <v>3556</v>
      </c>
      <c r="J64" s="1191">
        <v>3556</v>
      </c>
    </row>
    <row r="65" spans="1:10" ht="15.75" thickBot="1" x14ac:dyDescent="0.25">
      <c r="A65" s="637"/>
      <c r="B65" s="637"/>
      <c r="C65" s="744">
        <v>1174329</v>
      </c>
      <c r="D65" s="265">
        <v>1281346</v>
      </c>
      <c r="E65" s="744">
        <v>53102</v>
      </c>
      <c r="F65" s="265">
        <v>180243</v>
      </c>
      <c r="G65" s="744">
        <v>177646</v>
      </c>
      <c r="H65" s="265">
        <v>9111</v>
      </c>
      <c r="I65" s="744">
        <v>830503</v>
      </c>
      <c r="J65" s="265">
        <v>817009</v>
      </c>
    </row>
    <row r="66" spans="1:10" ht="72" customHeight="1" x14ac:dyDescent="0.25">
      <c r="A66" s="1735" t="s">
        <v>1757</v>
      </c>
      <c r="B66" s="2146" t="s">
        <v>1758</v>
      </c>
      <c r="C66" s="2146"/>
      <c r="D66"/>
      <c r="E66"/>
      <c r="F66"/>
      <c r="G66"/>
      <c r="H66"/>
      <c r="I66"/>
    </row>
  </sheetData>
  <sheetProtection algorithmName="SHA-512" hashValue="rsZ93XUXZe6tyGLTTzZyMpdcQk2FBSN7RxpYUv5gla4jzdgFQ+fkAjodyFnJQSwqJV37DcTlbwhpZNBDRiU9zg==" saltValue="bnQmo6BbtHq3FiAwERP6WQ==" spinCount="100000" sheet="1" objects="1" scenarios="1"/>
  <mergeCells count="75">
    <mergeCell ref="G7:H7"/>
    <mergeCell ref="A7:A8"/>
    <mergeCell ref="B7:B8"/>
    <mergeCell ref="C7:C8"/>
    <mergeCell ref="D7:D8"/>
    <mergeCell ref="E7:F7"/>
    <mergeCell ref="H12:H13"/>
    <mergeCell ref="A10:A11"/>
    <mergeCell ref="B10:B11"/>
    <mergeCell ref="E10:E11"/>
    <mergeCell ref="F10:F11"/>
    <mergeCell ref="G10:G11"/>
    <mergeCell ref="H10:H11"/>
    <mergeCell ref="A12:A13"/>
    <mergeCell ref="B12:B13"/>
    <mergeCell ref="E12:E13"/>
    <mergeCell ref="F12:F13"/>
    <mergeCell ref="G12:G13"/>
    <mergeCell ref="H16:H17"/>
    <mergeCell ref="A14:A15"/>
    <mergeCell ref="B14:B15"/>
    <mergeCell ref="E14:E15"/>
    <mergeCell ref="F14:F15"/>
    <mergeCell ref="G14:G15"/>
    <mergeCell ref="H14:H15"/>
    <mergeCell ref="A16:A17"/>
    <mergeCell ref="B16:B17"/>
    <mergeCell ref="E16:E17"/>
    <mergeCell ref="F16:F17"/>
    <mergeCell ref="G16:G17"/>
    <mergeCell ref="H20:H21"/>
    <mergeCell ref="A18:A19"/>
    <mergeCell ref="B18:B19"/>
    <mergeCell ref="E18:E19"/>
    <mergeCell ref="F18:F19"/>
    <mergeCell ref="G18:G19"/>
    <mergeCell ref="H18:H19"/>
    <mergeCell ref="A20:A21"/>
    <mergeCell ref="B20:B21"/>
    <mergeCell ref="E20:E21"/>
    <mergeCell ref="F20:F21"/>
    <mergeCell ref="G20:G21"/>
    <mergeCell ref="B66:C66"/>
    <mergeCell ref="H27:H28"/>
    <mergeCell ref="A25:A26"/>
    <mergeCell ref="B25:B26"/>
    <mergeCell ref="E25:E26"/>
    <mergeCell ref="F25:F26"/>
    <mergeCell ref="G25:G26"/>
    <mergeCell ref="H25:H26"/>
    <mergeCell ref="A27:A28"/>
    <mergeCell ref="B27:B28"/>
    <mergeCell ref="E27:E28"/>
    <mergeCell ref="F27:F28"/>
    <mergeCell ref="G27:G28"/>
    <mergeCell ref="A44:A45"/>
    <mergeCell ref="C54:D54"/>
    <mergeCell ref="E54:F54"/>
    <mergeCell ref="I54:J54"/>
    <mergeCell ref="C55:D55"/>
    <mergeCell ref="E55:F55"/>
    <mergeCell ref="I55:J55"/>
    <mergeCell ref="G54:H54"/>
    <mergeCell ref="G55:H55"/>
    <mergeCell ref="G32:H32"/>
    <mergeCell ref="B44:B45"/>
    <mergeCell ref="C44:D44"/>
    <mergeCell ref="F44:G44"/>
    <mergeCell ref="B34:D34"/>
    <mergeCell ref="B37:D37"/>
    <mergeCell ref="A32:A33"/>
    <mergeCell ref="B32:B33"/>
    <mergeCell ref="C32:C33"/>
    <mergeCell ref="D32:D33"/>
    <mergeCell ref="E32:F32"/>
  </mergeCells>
  <pageMargins left="0" right="0" top="0.39370078740157483" bottom="0"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J25"/>
  <sheetViews>
    <sheetView showGridLines="0" zoomScaleNormal="100" zoomScaleSheetLayoutView="130" workbookViewId="0">
      <pane ySplit="2" topLeftCell="A3" activePane="bottomLeft" state="frozen"/>
      <selection pane="bottomLeft" activeCell="A3" sqref="A3"/>
    </sheetView>
  </sheetViews>
  <sheetFormatPr defaultRowHeight="15" outlineLevelCol="1" x14ac:dyDescent="0.25"/>
  <cols>
    <col min="1" max="1" width="43.140625" customWidth="1"/>
    <col min="2" max="2" width="38.85546875" customWidth="1" outlineLevel="1"/>
    <col min="3" max="3" width="11.5703125" customWidth="1"/>
    <col min="4" max="4" width="14.28515625" bestFit="1" customWidth="1"/>
    <col min="5" max="5" width="3.42578125" customWidth="1"/>
    <col min="6" max="7" width="14.28515625" bestFit="1" customWidth="1"/>
  </cols>
  <sheetData>
    <row r="1" spans="1:10" x14ac:dyDescent="0.25">
      <c r="A1" s="26" t="s">
        <v>1211</v>
      </c>
      <c r="B1" s="26" t="s">
        <v>1212</v>
      </c>
    </row>
    <row r="2" spans="1:10" x14ac:dyDescent="0.25">
      <c r="A2" s="26" t="s">
        <v>1216</v>
      </c>
      <c r="B2" s="26" t="s">
        <v>1217</v>
      </c>
    </row>
    <row r="3" spans="1:10" x14ac:dyDescent="0.25">
      <c r="G3" s="30"/>
    </row>
    <row r="4" spans="1:10" s="29" customFormat="1" ht="16.5" thickBot="1" x14ac:dyDescent="0.25">
      <c r="A4" s="28" t="s">
        <v>873</v>
      </c>
      <c r="B4" s="28" t="s">
        <v>1210</v>
      </c>
      <c r="C4" s="30"/>
      <c r="G4" s="1077" t="s">
        <v>51</v>
      </c>
    </row>
    <row r="5" spans="1:10" s="29" customFormat="1" ht="16.5" thickBot="1" x14ac:dyDescent="0.3">
      <c r="A5" s="470"/>
      <c r="B5" s="470"/>
      <c r="C5" s="2191" t="s">
        <v>737</v>
      </c>
      <c r="D5" s="2191"/>
      <c r="E5" s="52"/>
      <c r="F5" s="2191" t="s">
        <v>1015</v>
      </c>
      <c r="G5" s="2191"/>
    </row>
    <row r="6" spans="1:10" s="30" customFormat="1" ht="12.75" thickBot="1" x14ac:dyDescent="0.3">
      <c r="A6" s="96"/>
      <c r="B6" s="96"/>
      <c r="C6" s="1058" t="s">
        <v>1218</v>
      </c>
      <c r="D6" s="1059" t="s">
        <v>745</v>
      </c>
      <c r="E6" s="1078"/>
      <c r="F6" s="1058" t="s">
        <v>1218</v>
      </c>
      <c r="G6" s="1059" t="s">
        <v>745</v>
      </c>
    </row>
    <row r="7" spans="1:10" s="30" customFormat="1" ht="11.25" x14ac:dyDescent="0.25">
      <c r="A7" s="177"/>
      <c r="B7" s="177"/>
      <c r="C7" s="996"/>
      <c r="D7" s="96"/>
      <c r="E7" s="464"/>
      <c r="F7" s="996"/>
      <c r="G7" s="96"/>
    </row>
    <row r="8" spans="1:10" s="30" customFormat="1" ht="11.25" x14ac:dyDescent="0.25">
      <c r="A8" s="177"/>
      <c r="B8" s="177"/>
      <c r="C8" s="996"/>
      <c r="D8" s="96"/>
      <c r="E8" s="464"/>
      <c r="F8" s="996"/>
      <c r="G8" s="96"/>
    </row>
    <row r="9" spans="1:10" s="30" customFormat="1" ht="11.25" x14ac:dyDescent="0.2">
      <c r="A9" s="303" t="s">
        <v>643</v>
      </c>
      <c r="B9" s="303" t="s">
        <v>645</v>
      </c>
      <c r="C9" s="791">
        <v>14865</v>
      </c>
      <c r="D9" s="393">
        <v>16547</v>
      </c>
      <c r="E9" s="464"/>
      <c r="F9" s="791">
        <v>1286</v>
      </c>
      <c r="G9" s="393">
        <v>1583</v>
      </c>
    </row>
    <row r="10" spans="1:10" s="30" customFormat="1" ht="11.25" x14ac:dyDescent="0.25">
      <c r="A10" s="241" t="s">
        <v>1543</v>
      </c>
      <c r="B10" s="443" t="s">
        <v>1544</v>
      </c>
      <c r="C10" s="699">
        <v>49757</v>
      </c>
      <c r="D10" s="180">
        <v>53079</v>
      </c>
      <c r="E10" s="464"/>
      <c r="F10" s="699">
        <v>49757</v>
      </c>
      <c r="G10" s="180">
        <v>53078</v>
      </c>
    </row>
    <row r="11" spans="1:10" s="30" customFormat="1" ht="11.25" x14ac:dyDescent="0.25">
      <c r="A11" s="241" t="s">
        <v>126</v>
      </c>
      <c r="B11" s="443" t="s">
        <v>280</v>
      </c>
      <c r="C11" s="699">
        <v>8292</v>
      </c>
      <c r="D11" s="180">
        <v>8115</v>
      </c>
      <c r="E11" s="464"/>
      <c r="F11" s="935">
        <v>8070</v>
      </c>
      <c r="G11" s="180">
        <v>8075</v>
      </c>
    </row>
    <row r="12" spans="1:10" s="30" customFormat="1" ht="11.25" x14ac:dyDescent="0.25">
      <c r="A12" s="241" t="s">
        <v>782</v>
      </c>
      <c r="B12" s="443" t="s">
        <v>783</v>
      </c>
      <c r="C12" s="699">
        <v>198</v>
      </c>
      <c r="D12" s="275">
        <v>81</v>
      </c>
      <c r="E12" s="464"/>
      <c r="F12" s="699">
        <v>33</v>
      </c>
      <c r="G12" s="180">
        <v>80</v>
      </c>
    </row>
    <row r="13" spans="1:10" s="30" customFormat="1" ht="12" thickBot="1" x14ac:dyDescent="0.3">
      <c r="A13" s="246" t="s">
        <v>644</v>
      </c>
      <c r="B13" s="246" t="s">
        <v>646</v>
      </c>
      <c r="C13" s="715">
        <v>-1137</v>
      </c>
      <c r="D13" s="195">
        <v>-1494</v>
      </c>
      <c r="E13" s="464"/>
      <c r="F13" s="715">
        <v>-736</v>
      </c>
      <c r="G13" s="195">
        <v>-992</v>
      </c>
    </row>
    <row r="14" spans="1:10" s="30" customFormat="1" ht="12" thickBot="1" x14ac:dyDescent="0.3">
      <c r="A14" s="317" t="s">
        <v>127</v>
      </c>
      <c r="B14" s="317" t="s">
        <v>714</v>
      </c>
      <c r="C14" s="785">
        <v>71975</v>
      </c>
      <c r="D14" s="638">
        <v>76328</v>
      </c>
      <c r="E14" s="464"/>
      <c r="F14" s="906">
        <v>58410</v>
      </c>
      <c r="G14" s="638">
        <v>61824</v>
      </c>
    </row>
    <row r="15" spans="1:10" s="30" customFormat="1" ht="48" x14ac:dyDescent="0.2">
      <c r="A15" s="1777" t="s">
        <v>1545</v>
      </c>
      <c r="B15" s="1536" t="s">
        <v>1542</v>
      </c>
      <c r="C15" s="464"/>
      <c r="D15" s="464"/>
      <c r="E15" s="464"/>
      <c r="F15" s="464"/>
      <c r="G15" s="464"/>
    </row>
    <row r="16" spans="1:10" s="30" customFormat="1" x14ac:dyDescent="0.25">
      <c r="A16" s="465"/>
      <c r="B16" s="465"/>
      <c r="C16" s="464"/>
      <c r="D16" s="464"/>
      <c r="E16" s="464"/>
      <c r="F16" s="464"/>
      <c r="G16" s="464"/>
      <c r="J16" s="27"/>
    </row>
    <row r="17" spans="1:10" s="27" customFormat="1" ht="24.75" thickBot="1" x14ac:dyDescent="0.25">
      <c r="A17" s="440" t="s">
        <v>128</v>
      </c>
      <c r="B17" s="439" t="s">
        <v>1164</v>
      </c>
      <c r="C17" s="467"/>
      <c r="D17" s="245"/>
      <c r="E17" s="245"/>
      <c r="F17" s="245"/>
      <c r="G17" s="1077" t="s">
        <v>51</v>
      </c>
    </row>
    <row r="18" spans="1:10" s="27" customFormat="1" ht="15.75" thickBot="1" x14ac:dyDescent="0.25">
      <c r="A18" s="468"/>
      <c r="B18" s="469"/>
      <c r="C18" s="2191" t="str">
        <f>C5</f>
        <v>Koncerns/Group</v>
      </c>
      <c r="D18" s="2191"/>
      <c r="E18" s="52"/>
      <c r="F18" s="2191" t="str">
        <f>F5</f>
        <v>Mātessabiedrība/Parent Company</v>
      </c>
      <c r="G18" s="2191"/>
      <c r="J18" s="30"/>
    </row>
    <row r="19" spans="1:10" s="30" customFormat="1" ht="12.75" thickBot="1" x14ac:dyDescent="0.3">
      <c r="A19" s="497"/>
      <c r="B19" s="497"/>
      <c r="C19" s="1058" t="s">
        <v>1294</v>
      </c>
      <c r="D19" s="1059" t="s">
        <v>765</v>
      </c>
      <c r="E19" s="1078"/>
      <c r="F19" s="1058" t="s">
        <v>1294</v>
      </c>
      <c r="G19" s="1059" t="s">
        <v>765</v>
      </c>
    </row>
    <row r="20" spans="1:10" s="30" customFormat="1" ht="11.25" x14ac:dyDescent="0.25">
      <c r="A20" s="177"/>
      <c r="B20" s="177"/>
      <c r="C20" s="996"/>
      <c r="D20" s="96"/>
      <c r="E20" s="464"/>
      <c r="F20" s="996"/>
      <c r="G20" s="96"/>
    </row>
    <row r="21" spans="1:10" s="30" customFormat="1" ht="11.25" x14ac:dyDescent="0.25">
      <c r="A21" s="177"/>
      <c r="B21" s="177"/>
      <c r="C21" s="996"/>
      <c r="D21" s="96"/>
      <c r="E21" s="464"/>
      <c r="F21" s="996"/>
      <c r="G21" s="96"/>
    </row>
    <row r="22" spans="1:10" s="30" customFormat="1" ht="11.25" x14ac:dyDescent="0.25">
      <c r="A22" s="991" t="s">
        <v>97</v>
      </c>
      <c r="B22" s="991" t="s">
        <v>243</v>
      </c>
      <c r="C22" s="809">
        <v>1494</v>
      </c>
      <c r="D22" s="380">
        <v>1659</v>
      </c>
      <c r="E22" s="464"/>
      <c r="F22" s="809">
        <v>992</v>
      </c>
      <c r="G22" s="380">
        <v>1060</v>
      </c>
    </row>
    <row r="23" spans="1:10" s="30" customFormat="1" ht="11.25" x14ac:dyDescent="0.25">
      <c r="A23" s="241" t="s">
        <v>129</v>
      </c>
      <c r="B23" s="241" t="s">
        <v>281</v>
      </c>
      <c r="C23" s="771">
        <v>-287</v>
      </c>
      <c r="D23" s="275">
        <v>-62</v>
      </c>
      <c r="E23" s="464"/>
      <c r="F23" s="771">
        <v>-260</v>
      </c>
      <c r="G23" s="1188">
        <v>0</v>
      </c>
    </row>
    <row r="24" spans="1:10" s="30" customFormat="1" ht="12" thickBot="1" x14ac:dyDescent="0.3">
      <c r="A24" s="246" t="s">
        <v>971</v>
      </c>
      <c r="B24" s="246" t="s">
        <v>972</v>
      </c>
      <c r="C24" s="774">
        <v>-70</v>
      </c>
      <c r="D24" s="271">
        <v>-103</v>
      </c>
      <c r="E24" s="464"/>
      <c r="F24" s="774">
        <v>4</v>
      </c>
      <c r="G24" s="271">
        <v>-68</v>
      </c>
    </row>
    <row r="25" spans="1:10" s="30" customFormat="1" ht="14.25" customHeight="1" thickBot="1" x14ac:dyDescent="0.3">
      <c r="A25" s="266" t="s">
        <v>99</v>
      </c>
      <c r="B25" s="266" t="s">
        <v>245</v>
      </c>
      <c r="C25" s="785">
        <v>1137</v>
      </c>
      <c r="D25" s="638">
        <v>1494</v>
      </c>
      <c r="E25" s="464"/>
      <c r="F25" s="785">
        <v>736</v>
      </c>
      <c r="G25" s="638">
        <v>992</v>
      </c>
      <c r="J25"/>
    </row>
  </sheetData>
  <sheetProtection algorithmName="SHA-512" hashValue="JVvLX6OxqjYhkntNXgjYBcx9F5nnSku/03qnlpijXKW6l5nQHL6LhCJA0KOK9vA8/39+TXFG4kzKnsrUClkOOw==" saltValue="6NrDIcjySP1tCLDqdZJr9Q==" spinCount="100000" sheet="1" objects="1" scenarios="1"/>
  <mergeCells count="4">
    <mergeCell ref="C5:D5"/>
    <mergeCell ref="F5:G5"/>
    <mergeCell ref="C18:D18"/>
    <mergeCell ref="F18:G1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V169"/>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52.85546875" style="27" customWidth="1"/>
    <col min="2" max="2" width="50.28515625" style="27" customWidth="1" outlineLevel="1"/>
    <col min="3" max="4" width="13.85546875" style="27" customWidth="1" outlineLevel="1"/>
    <col min="5" max="5" width="15.140625" style="27" customWidth="1"/>
    <col min="6" max="6" width="15.85546875" style="27" customWidth="1"/>
    <col min="7" max="7" width="17" style="27" customWidth="1"/>
    <col min="8" max="8" width="13.42578125" style="27" customWidth="1"/>
    <col min="9" max="9" width="15" style="27" customWidth="1"/>
    <col min="10" max="10" width="11.85546875" style="27" customWidth="1"/>
    <col min="11" max="11" width="13.85546875" style="27" customWidth="1"/>
    <col min="12" max="12" width="15.28515625" style="27" customWidth="1"/>
    <col min="13" max="13" width="11.140625" style="27" customWidth="1"/>
    <col min="14" max="14" width="15" style="27" customWidth="1"/>
    <col min="15" max="15" width="13.42578125" style="27" customWidth="1"/>
    <col min="16" max="16" width="15.140625" style="27" customWidth="1"/>
    <col min="17" max="16384" width="9.140625" style="27"/>
  </cols>
  <sheetData>
    <row r="1" spans="1:22" x14ac:dyDescent="0.25">
      <c r="A1" s="471" t="str">
        <f>'Key Figures'!A1</f>
        <v>LATVENERGO KONCERNA KONSOLIDĒTIE un</v>
      </c>
      <c r="B1" s="471" t="str">
        <f>'Key Figures'!B1</f>
        <v>LATVENERGO GROUP CONSOLIDATED and</v>
      </c>
      <c r="C1" s="471"/>
      <c r="D1" s="471"/>
      <c r="E1" s="245"/>
      <c r="F1" s="245"/>
      <c r="G1" s="245"/>
      <c r="H1" s="245"/>
      <c r="I1" s="245"/>
    </row>
    <row r="2" spans="1:22" x14ac:dyDescent="0.25">
      <c r="A2" s="471" t="str">
        <f>'Key Figures'!A2</f>
        <v>AS „LATVENERGO” 2018. GADA FINANŠU PĀRSKATI</v>
      </c>
      <c r="B2" s="471" t="str">
        <f>'Key Figures'!B2</f>
        <v>LATVENERGO AS FINANCIAL STATEMENTS 2018</v>
      </c>
      <c r="C2" s="471"/>
      <c r="D2" s="471"/>
      <c r="E2" s="245"/>
      <c r="F2" s="245"/>
      <c r="G2" s="245"/>
      <c r="H2" s="245"/>
      <c r="I2" s="245"/>
    </row>
    <row r="3" spans="1:22" s="29" customFormat="1" ht="31.5" x14ac:dyDescent="0.25">
      <c r="A3" s="493" t="s">
        <v>1142</v>
      </c>
      <c r="B3" s="493" t="s">
        <v>1143</v>
      </c>
      <c r="C3" s="472"/>
      <c r="D3" s="472"/>
      <c r="E3" s="473"/>
      <c r="F3" s="473"/>
      <c r="G3" s="473"/>
      <c r="H3" s="473"/>
      <c r="I3" s="27"/>
    </row>
    <row r="4" spans="1:22" ht="15.75" x14ac:dyDescent="0.25">
      <c r="A4" s="472"/>
      <c r="B4" s="474"/>
      <c r="C4" s="474"/>
      <c r="D4" s="474"/>
      <c r="E4" s="245"/>
      <c r="F4" s="245"/>
      <c r="G4" s="245"/>
      <c r="H4" s="245"/>
      <c r="I4" s="245"/>
    </row>
    <row r="5" spans="1:22" x14ac:dyDescent="0.25">
      <c r="A5" s="466" t="s">
        <v>882</v>
      </c>
      <c r="B5" s="466" t="s">
        <v>881</v>
      </c>
      <c r="C5" s="30"/>
      <c r="D5" s="30"/>
      <c r="E5" s="30"/>
      <c r="F5" s="245"/>
      <c r="G5" s="245"/>
      <c r="H5" s="245"/>
      <c r="I5" s="245"/>
    </row>
    <row r="6" spans="1:22" x14ac:dyDescent="0.25">
      <c r="A6" s="466"/>
      <c r="B6" s="466"/>
      <c r="C6" s="30"/>
      <c r="D6" s="30"/>
      <c r="E6" s="30"/>
      <c r="F6" s="245"/>
      <c r="G6" s="245"/>
      <c r="H6" s="245"/>
      <c r="I6" s="245"/>
    </row>
    <row r="7" spans="1:22" customFormat="1" ht="24.75" thickBot="1" x14ac:dyDescent="0.3">
      <c r="A7" s="1304" t="s">
        <v>1394</v>
      </c>
      <c r="B7" s="1304" t="s">
        <v>1395</v>
      </c>
      <c r="C7" s="466"/>
      <c r="D7" s="466"/>
      <c r="E7" s="475"/>
      <c r="F7" s="245"/>
      <c r="G7" s="245"/>
      <c r="H7" s="245"/>
      <c r="I7" s="966" t="s">
        <v>1</v>
      </c>
      <c r="N7" s="1336"/>
      <c r="O7" s="1336"/>
      <c r="P7" s="1336"/>
      <c r="Q7" s="1336"/>
      <c r="R7" s="1336"/>
    </row>
    <row r="8" spans="1:22" ht="15.75" thickBot="1" x14ac:dyDescent="0.3">
      <c r="A8" s="469"/>
      <c r="B8" s="469"/>
      <c r="C8" s="2103" t="s">
        <v>742</v>
      </c>
      <c r="D8" s="2103"/>
      <c r="E8" s="2103"/>
      <c r="F8" s="490"/>
      <c r="G8" s="2103" t="s">
        <v>1178</v>
      </c>
      <c r="H8" s="2103"/>
      <c r="I8" s="2103"/>
    </row>
    <row r="9" spans="1:22" s="30" customFormat="1" ht="13.5" thickBot="1" x14ac:dyDescent="0.3">
      <c r="A9" s="1026"/>
      <c r="B9" s="1026"/>
      <c r="C9" s="1000" t="s">
        <v>1218</v>
      </c>
      <c r="D9" s="1380" t="s">
        <v>1330</v>
      </c>
      <c r="E9" s="1001" t="s">
        <v>1429</v>
      </c>
      <c r="F9" s="485"/>
      <c r="G9" s="1000" t="s">
        <v>1218</v>
      </c>
      <c r="H9" s="1380" t="s">
        <v>1330</v>
      </c>
      <c r="I9" s="1001" t="s">
        <v>1429</v>
      </c>
    </row>
    <row r="10" spans="1:22" customFormat="1" x14ac:dyDescent="0.25">
      <c r="A10" s="1343"/>
      <c r="B10" s="1343"/>
      <c r="C10" s="1344"/>
      <c r="D10" s="1392"/>
      <c r="E10" s="1345"/>
      <c r="F10" s="464"/>
      <c r="G10" s="1344"/>
      <c r="H10" s="1345"/>
      <c r="I10" s="1345"/>
      <c r="O10" s="1336"/>
      <c r="P10" s="1336"/>
      <c r="Q10" s="1336"/>
      <c r="R10" s="1336"/>
    </row>
    <row r="11" spans="1:22" customFormat="1" ht="23.25" x14ac:dyDescent="0.25">
      <c r="A11" s="1346" t="s">
        <v>1396</v>
      </c>
      <c r="B11" s="1347" t="s">
        <v>1397</v>
      </c>
      <c r="C11" s="1348">
        <v>7051</v>
      </c>
      <c r="D11" s="1393">
        <v>4383</v>
      </c>
      <c r="E11" s="1349">
        <v>4389</v>
      </c>
      <c r="F11" s="464"/>
      <c r="G11" s="1348">
        <v>7915</v>
      </c>
      <c r="H11" s="1349">
        <v>12486</v>
      </c>
      <c r="I11" s="1349">
        <v>12497</v>
      </c>
      <c r="K11" s="1259"/>
      <c r="M11" s="155"/>
      <c r="R11" s="1336"/>
      <c r="S11" s="1336"/>
      <c r="T11" s="1336"/>
      <c r="U11" s="1336"/>
      <c r="V11" s="1336"/>
    </row>
    <row r="12" spans="1:22" customFormat="1" ht="24" thickBot="1" x14ac:dyDescent="0.3">
      <c r="A12" s="1350" t="s">
        <v>1398</v>
      </c>
      <c r="B12" s="1351" t="s">
        <v>1399</v>
      </c>
      <c r="C12" s="1352">
        <v>110904</v>
      </c>
      <c r="D12" s="1394">
        <v>100864</v>
      </c>
      <c r="E12" s="1353">
        <v>100980</v>
      </c>
      <c r="F12" s="464"/>
      <c r="G12" s="1352">
        <v>73110</v>
      </c>
      <c r="H12" s="1353">
        <v>70198</v>
      </c>
      <c r="I12" s="1353">
        <v>70302</v>
      </c>
      <c r="K12" s="1259"/>
      <c r="M12" s="155"/>
      <c r="R12" s="1336"/>
      <c r="S12" s="1336"/>
      <c r="T12" s="1336"/>
      <c r="U12" s="1336"/>
      <c r="V12" s="1336"/>
    </row>
    <row r="13" spans="1:22" s="1354" customFormat="1" ht="15.75" thickBot="1" x14ac:dyDescent="0.3">
      <c r="A13" s="1331"/>
      <c r="B13" s="1331"/>
      <c r="C13" s="1340">
        <v>117955</v>
      </c>
      <c r="D13" s="1317">
        <v>105247</v>
      </c>
      <c r="E13" s="1317">
        <v>105369</v>
      </c>
      <c r="F13" s="464"/>
      <c r="G13" s="1340">
        <v>81025</v>
      </c>
      <c r="H13" s="1317">
        <v>82684</v>
      </c>
      <c r="I13" s="1317">
        <v>82799</v>
      </c>
      <c r="K13" s="1260"/>
      <c r="L13"/>
      <c r="M13" s="1355"/>
      <c r="R13" s="1338"/>
      <c r="S13" s="1338"/>
      <c r="T13" s="1338"/>
      <c r="U13" s="1338"/>
      <c r="V13" s="1338"/>
    </row>
    <row r="14" spans="1:22" x14ac:dyDescent="0.25">
      <c r="A14" s="1285" t="s">
        <v>1393</v>
      </c>
      <c r="B14" s="1285" t="s">
        <v>1428</v>
      </c>
      <c r="C14" s="1285"/>
      <c r="D14" s="1285"/>
      <c r="E14" s="1285"/>
      <c r="F14" s="245"/>
      <c r="G14" s="1402"/>
      <c r="H14" s="1402"/>
      <c r="I14" s="245"/>
    </row>
    <row r="15" spans="1:22" ht="15.75" thickBot="1" x14ac:dyDescent="0.25">
      <c r="A15" s="466"/>
      <c r="B15" s="466"/>
      <c r="C15" s="466"/>
      <c r="D15" s="466"/>
      <c r="E15" s="475"/>
      <c r="F15" s="245"/>
      <c r="G15" s="245"/>
      <c r="H15" s="245"/>
      <c r="I15" s="966" t="s">
        <v>1</v>
      </c>
    </row>
    <row r="16" spans="1:22" ht="15.75" thickBot="1" x14ac:dyDescent="0.3">
      <c r="A16" s="469"/>
      <c r="B16" s="469"/>
      <c r="C16" s="2103" t="s">
        <v>737</v>
      </c>
      <c r="D16" s="2103"/>
      <c r="E16" s="2103"/>
      <c r="F16" s="490"/>
      <c r="G16" s="2103" t="s">
        <v>1015</v>
      </c>
      <c r="H16" s="2103"/>
      <c r="I16" s="2103"/>
    </row>
    <row r="17" spans="1:10" s="30" customFormat="1" ht="13.5" thickBot="1" x14ac:dyDescent="0.3">
      <c r="A17" s="1026"/>
      <c r="B17" s="1026"/>
      <c r="C17" s="1000" t="s">
        <v>1218</v>
      </c>
      <c r="D17" s="1380" t="s">
        <v>1330</v>
      </c>
      <c r="E17" s="1001" t="s">
        <v>745</v>
      </c>
      <c r="F17" s="485"/>
      <c r="G17" s="1000" t="s">
        <v>1218</v>
      </c>
      <c r="H17" s="1380" t="s">
        <v>1330</v>
      </c>
      <c r="I17" s="1001" t="s">
        <v>745</v>
      </c>
    </row>
    <row r="18" spans="1:10" s="30" customFormat="1" ht="11.25" x14ac:dyDescent="0.25">
      <c r="A18" s="177"/>
      <c r="B18" s="177"/>
      <c r="C18" s="834"/>
      <c r="D18" s="1381"/>
      <c r="E18" s="476"/>
      <c r="F18" s="464"/>
      <c r="G18" s="834"/>
      <c r="H18" s="1381"/>
      <c r="I18" s="476"/>
    </row>
    <row r="19" spans="1:10" s="30" customFormat="1" ht="11.25" x14ac:dyDescent="0.25">
      <c r="A19" s="676" t="s">
        <v>883</v>
      </c>
      <c r="B19" s="676" t="s">
        <v>878</v>
      </c>
      <c r="C19" s="721"/>
      <c r="D19" s="1382"/>
      <c r="E19" s="96"/>
      <c r="F19" s="464"/>
      <c r="G19" s="721"/>
      <c r="H19" s="1382"/>
      <c r="I19" s="96"/>
    </row>
    <row r="20" spans="1:10" s="30" customFormat="1" ht="11.25" x14ac:dyDescent="0.2">
      <c r="A20" s="174" t="s">
        <v>877</v>
      </c>
      <c r="B20" s="174" t="s">
        <v>876</v>
      </c>
      <c r="C20" s="791">
        <v>138308</v>
      </c>
      <c r="D20" s="892">
        <v>134699</v>
      </c>
      <c r="E20" s="393">
        <v>134699</v>
      </c>
      <c r="F20" s="464"/>
      <c r="G20" s="791">
        <v>102154</v>
      </c>
      <c r="H20" s="892">
        <v>105257</v>
      </c>
      <c r="I20" s="393">
        <v>105257</v>
      </c>
    </row>
    <row r="21" spans="1:10" s="30" customFormat="1" ht="11.25" x14ac:dyDescent="0.25">
      <c r="A21" s="241" t="s">
        <v>527</v>
      </c>
      <c r="B21" s="241" t="s">
        <v>528</v>
      </c>
      <c r="C21" s="699">
        <v>14715</v>
      </c>
      <c r="D21" s="113">
        <v>10922</v>
      </c>
      <c r="E21" s="180">
        <v>10922</v>
      </c>
      <c r="F21" s="464"/>
      <c r="G21" s="699">
        <v>11955</v>
      </c>
      <c r="H21" s="113">
        <v>8851</v>
      </c>
      <c r="I21" s="180">
        <v>8851</v>
      </c>
    </row>
    <row r="22" spans="1:10" s="30" customFormat="1" ht="11.25" x14ac:dyDescent="0.25">
      <c r="A22" s="241" t="s">
        <v>1504</v>
      </c>
      <c r="B22" s="241" t="s">
        <v>1505</v>
      </c>
      <c r="C22" s="699">
        <v>5675</v>
      </c>
      <c r="D22" s="113">
        <v>4221</v>
      </c>
      <c r="E22" s="180">
        <v>4221</v>
      </c>
      <c r="F22" s="464"/>
      <c r="G22" s="699">
        <v>3331</v>
      </c>
      <c r="H22" s="113">
        <v>1062</v>
      </c>
      <c r="I22" s="180">
        <v>1062</v>
      </c>
    </row>
    <row r="23" spans="1:10" s="30" customFormat="1" ht="11.25" x14ac:dyDescent="0.2">
      <c r="A23" s="241" t="s">
        <v>1507</v>
      </c>
      <c r="B23" s="241" t="s">
        <v>1506</v>
      </c>
      <c r="C23" s="699">
        <v>7060</v>
      </c>
      <c r="D23" s="113">
        <v>4389</v>
      </c>
      <c r="E23" s="180">
        <v>4389</v>
      </c>
      <c r="F23" s="464"/>
      <c r="G23" s="699">
        <v>3203</v>
      </c>
      <c r="H23" s="768">
        <v>3093</v>
      </c>
      <c r="I23" s="1154">
        <v>3093</v>
      </c>
    </row>
    <row r="24" spans="1:10" s="30" customFormat="1" ht="12" thickBot="1" x14ac:dyDescent="0.25">
      <c r="A24" s="246" t="s">
        <v>1732</v>
      </c>
      <c r="B24" s="246" t="s">
        <v>1731</v>
      </c>
      <c r="C24" s="1278">
        <v>0</v>
      </c>
      <c r="D24" s="1383">
        <v>0</v>
      </c>
      <c r="E24" s="1155">
        <v>0</v>
      </c>
      <c r="F24" s="464"/>
      <c r="G24" s="715">
        <v>4719</v>
      </c>
      <c r="H24" s="768">
        <v>9404</v>
      </c>
      <c r="I24" s="195">
        <v>9404</v>
      </c>
    </row>
    <row r="25" spans="1:10" s="30" customFormat="1" ht="11.25" x14ac:dyDescent="0.25">
      <c r="A25" s="252"/>
      <c r="B25" s="840"/>
      <c r="C25" s="758">
        <v>165758</v>
      </c>
      <c r="D25" s="1384">
        <v>154231</v>
      </c>
      <c r="E25" s="331">
        <v>154231</v>
      </c>
      <c r="F25" s="464"/>
      <c r="G25" s="758">
        <v>125362</v>
      </c>
      <c r="H25" s="1384">
        <v>127667</v>
      </c>
      <c r="I25" s="331">
        <v>127667</v>
      </c>
    </row>
    <row r="26" spans="1:10" s="30" customFormat="1" ht="22.5" x14ac:dyDescent="0.2">
      <c r="A26" s="248" t="s">
        <v>1144</v>
      </c>
      <c r="B26" s="837" t="s">
        <v>879</v>
      </c>
      <c r="C26" s="774"/>
      <c r="D26" s="1385"/>
      <c r="E26" s="271"/>
      <c r="F26" s="464"/>
      <c r="G26" s="774"/>
      <c r="H26" s="1385"/>
      <c r="I26" s="271"/>
    </row>
    <row r="27" spans="1:10" s="30" customFormat="1" ht="11.25" x14ac:dyDescent="0.2">
      <c r="A27" s="174" t="s">
        <v>877</v>
      </c>
      <c r="B27" s="536" t="s">
        <v>876</v>
      </c>
      <c r="C27" s="791">
        <v>-44953</v>
      </c>
      <c r="D27" s="892">
        <v>-45785</v>
      </c>
      <c r="E27" s="393">
        <v>-45561</v>
      </c>
      <c r="F27" s="464"/>
      <c r="G27" s="791">
        <v>-43968</v>
      </c>
      <c r="H27" s="892">
        <v>-44559</v>
      </c>
      <c r="I27" s="393">
        <v>-44472</v>
      </c>
    </row>
    <row r="28" spans="1:10" s="30" customFormat="1" ht="11.25" x14ac:dyDescent="0.25">
      <c r="A28" s="241" t="s">
        <v>527</v>
      </c>
      <c r="B28" s="241" t="s">
        <v>528</v>
      </c>
      <c r="C28" s="699">
        <v>-342</v>
      </c>
      <c r="D28" s="113">
        <v>-351</v>
      </c>
      <c r="E28" s="180">
        <v>-329</v>
      </c>
      <c r="F28" s="464"/>
      <c r="G28" s="699">
        <v>-334</v>
      </c>
      <c r="H28" s="113">
        <v>-331</v>
      </c>
      <c r="I28" s="180">
        <v>-310</v>
      </c>
    </row>
    <row r="29" spans="1:10" s="30" customFormat="1" ht="11.25" x14ac:dyDescent="0.25">
      <c r="A29" s="241" t="s">
        <v>1504</v>
      </c>
      <c r="B29" s="241" t="s">
        <v>1505</v>
      </c>
      <c r="C29" s="699">
        <v>-2499</v>
      </c>
      <c r="D29" s="113">
        <v>-2842</v>
      </c>
      <c r="E29" s="180">
        <v>-2972</v>
      </c>
      <c r="F29" s="464"/>
      <c r="G29" s="699">
        <v>-28</v>
      </c>
      <c r="H29" s="113">
        <v>-82</v>
      </c>
      <c r="I29" s="180">
        <v>-86</v>
      </c>
    </row>
    <row r="30" spans="1:10" s="30" customFormat="1" ht="11.25" x14ac:dyDescent="0.2">
      <c r="A30" s="241" t="s">
        <v>1507</v>
      </c>
      <c r="B30" s="241" t="s">
        <v>1506</v>
      </c>
      <c r="C30" s="699">
        <v>-9</v>
      </c>
      <c r="D30" s="113">
        <v>-6</v>
      </c>
      <c r="E30" s="1155">
        <v>0</v>
      </c>
      <c r="F30" s="464"/>
      <c r="G30" s="699">
        <v>-4</v>
      </c>
      <c r="H30" s="113">
        <v>-4</v>
      </c>
      <c r="I30" s="1155">
        <v>0</v>
      </c>
    </row>
    <row r="31" spans="1:10" s="30" customFormat="1" ht="12" thickBot="1" x14ac:dyDescent="0.25">
      <c r="A31" s="303" t="s">
        <v>1732</v>
      </c>
      <c r="B31" s="303" t="s">
        <v>1731</v>
      </c>
      <c r="C31" s="1174">
        <v>0</v>
      </c>
      <c r="D31" s="1199">
        <v>0</v>
      </c>
      <c r="E31" s="1199">
        <v>0</v>
      </c>
      <c r="F31" s="464"/>
      <c r="G31" s="699">
        <v>-3</v>
      </c>
      <c r="H31" s="1297">
        <v>-7</v>
      </c>
      <c r="I31" s="1155">
        <v>0</v>
      </c>
    </row>
    <row r="32" spans="1:10" s="30" customFormat="1" ht="11.25" x14ac:dyDescent="0.25">
      <c r="A32" s="841"/>
      <c r="B32" s="841"/>
      <c r="C32" s="758">
        <v>-47803</v>
      </c>
      <c r="D32" s="1384">
        <v>-48984</v>
      </c>
      <c r="E32" s="331">
        <v>-48862</v>
      </c>
      <c r="F32" s="464"/>
      <c r="G32" s="758">
        <v>-44337</v>
      </c>
      <c r="H32" s="1384">
        <v>-44983</v>
      </c>
      <c r="I32" s="331">
        <v>-44868</v>
      </c>
      <c r="J32" s="1400"/>
    </row>
    <row r="33" spans="1:17" s="30" customFormat="1" ht="11.25" x14ac:dyDescent="0.25">
      <c r="A33" s="248" t="s">
        <v>884</v>
      </c>
      <c r="B33" s="248" t="s">
        <v>880</v>
      </c>
      <c r="C33" s="774"/>
      <c r="D33" s="1385"/>
      <c r="E33" s="271"/>
      <c r="F33" s="464"/>
      <c r="G33" s="774"/>
      <c r="H33" s="1385"/>
      <c r="I33" s="271"/>
    </row>
    <row r="34" spans="1:17" s="30" customFormat="1" ht="11.25" x14ac:dyDescent="0.2">
      <c r="A34" s="174" t="s">
        <v>877</v>
      </c>
      <c r="B34" s="174" t="s">
        <v>876</v>
      </c>
      <c r="C34" s="791">
        <v>93355</v>
      </c>
      <c r="D34" s="892">
        <v>88914</v>
      </c>
      <c r="E34" s="393">
        <v>89138</v>
      </c>
      <c r="F34" s="464"/>
      <c r="G34" s="791">
        <v>58186</v>
      </c>
      <c r="H34" s="892">
        <v>60698</v>
      </c>
      <c r="I34" s="393">
        <v>60785</v>
      </c>
    </row>
    <row r="35" spans="1:17" s="30" customFormat="1" ht="11.25" x14ac:dyDescent="0.25">
      <c r="A35" s="241" t="s">
        <v>527</v>
      </c>
      <c r="B35" s="241" t="s">
        <v>528</v>
      </c>
      <c r="C35" s="699">
        <v>14373</v>
      </c>
      <c r="D35" s="113">
        <v>10571</v>
      </c>
      <c r="E35" s="180">
        <v>10593</v>
      </c>
      <c r="F35" s="464"/>
      <c r="G35" s="699">
        <v>11621</v>
      </c>
      <c r="H35" s="113">
        <v>8520</v>
      </c>
      <c r="I35" s="180">
        <v>8541</v>
      </c>
    </row>
    <row r="36" spans="1:17" s="30" customFormat="1" ht="11.25" x14ac:dyDescent="0.25">
      <c r="A36" s="241" t="s">
        <v>1504</v>
      </c>
      <c r="B36" s="241" t="s">
        <v>1505</v>
      </c>
      <c r="C36" s="699">
        <v>3176</v>
      </c>
      <c r="D36" s="113">
        <v>1379</v>
      </c>
      <c r="E36" s="180">
        <v>1249</v>
      </c>
      <c r="F36" s="464"/>
      <c r="G36" s="699">
        <v>3303</v>
      </c>
      <c r="H36" s="113">
        <v>980</v>
      </c>
      <c r="I36" s="180">
        <v>976</v>
      </c>
      <c r="L36" s="1400"/>
    </row>
    <row r="37" spans="1:17" s="30" customFormat="1" ht="11.25" x14ac:dyDescent="0.25">
      <c r="A37" s="241" t="s">
        <v>1507</v>
      </c>
      <c r="B37" s="241" t="s">
        <v>1506</v>
      </c>
      <c r="C37" s="699">
        <v>7051</v>
      </c>
      <c r="D37" s="113">
        <v>4383</v>
      </c>
      <c r="E37" s="180">
        <v>4389</v>
      </c>
      <c r="F37" s="464"/>
      <c r="G37" s="699">
        <v>3199</v>
      </c>
      <c r="H37" s="768">
        <v>3089</v>
      </c>
      <c r="I37" s="195">
        <v>3093</v>
      </c>
      <c r="L37" s="1400"/>
    </row>
    <row r="38" spans="1:17" s="30" customFormat="1" ht="12" thickBot="1" x14ac:dyDescent="0.25">
      <c r="A38" s="246" t="s">
        <v>1732</v>
      </c>
      <c r="B38" s="246" t="s">
        <v>1731</v>
      </c>
      <c r="C38" s="1278">
        <v>0</v>
      </c>
      <c r="D38" s="1383">
        <v>0</v>
      </c>
      <c r="E38" s="1155">
        <v>0</v>
      </c>
      <c r="F38" s="464"/>
      <c r="G38" s="715">
        <v>4716</v>
      </c>
      <c r="H38" s="768">
        <v>9397</v>
      </c>
      <c r="I38" s="195">
        <v>9404</v>
      </c>
    </row>
    <row r="39" spans="1:17" s="30" customFormat="1" ht="12" thickBot="1" x14ac:dyDescent="0.3">
      <c r="A39" s="266"/>
      <c r="B39" s="266"/>
      <c r="C39" s="662">
        <v>117955</v>
      </c>
      <c r="D39" s="1172">
        <v>105247</v>
      </c>
      <c r="E39" s="618">
        <v>105369</v>
      </c>
      <c r="F39" s="464"/>
      <c r="G39" s="662">
        <v>81025</v>
      </c>
      <c r="H39" s="1172">
        <v>82684</v>
      </c>
      <c r="I39" s="618">
        <v>82799</v>
      </c>
    </row>
    <row r="40" spans="1:17" x14ac:dyDescent="0.25">
      <c r="A40" s="477"/>
      <c r="B40" s="477"/>
      <c r="C40" s="477"/>
      <c r="D40" s="1221"/>
      <c r="E40" s="296"/>
      <c r="F40" s="245"/>
      <c r="G40" s="245"/>
      <c r="H40" s="245"/>
      <c r="I40" s="245"/>
    </row>
    <row r="41" spans="1:17" x14ac:dyDescent="0.25">
      <c r="A41" s="478"/>
      <c r="B41" s="478"/>
      <c r="C41" s="478"/>
      <c r="D41" s="478"/>
      <c r="E41" s="296"/>
      <c r="F41" s="245"/>
      <c r="G41" s="573"/>
      <c r="H41" s="245"/>
      <c r="I41" s="245"/>
    </row>
    <row r="42" spans="1:17" customFormat="1" ht="36.75" x14ac:dyDescent="0.25">
      <c r="A42" s="1303" t="s">
        <v>1768</v>
      </c>
      <c r="B42" s="1304" t="s">
        <v>1767</v>
      </c>
      <c r="C42" s="1305"/>
      <c r="D42" s="1306"/>
      <c r="E42" s="1305"/>
      <c r="F42" s="1305"/>
    </row>
    <row r="43" spans="1:17" customFormat="1" ht="15.75" thickBot="1" x14ac:dyDescent="0.3">
      <c r="A43" s="1307"/>
      <c r="B43" s="581"/>
      <c r="C43" s="581"/>
      <c r="D43" s="581"/>
      <c r="E43" s="581"/>
      <c r="F43" s="1308"/>
      <c r="G43" s="1308"/>
      <c r="H43" s="1308"/>
      <c r="I43" s="644"/>
      <c r="J43" s="1308"/>
      <c r="O43" s="644" t="s">
        <v>51</v>
      </c>
      <c r="P43" s="27"/>
    </row>
    <row r="44" spans="1:17" customFormat="1" ht="15.75" thickBot="1" x14ac:dyDescent="0.3">
      <c r="A44" s="1778"/>
      <c r="B44" s="1778"/>
      <c r="C44" s="2203" t="s">
        <v>737</v>
      </c>
      <c r="D44" s="2203"/>
      <c r="E44" s="2203"/>
      <c r="F44" s="2203"/>
      <c r="G44" s="2203"/>
      <c r="H44" s="2203"/>
      <c r="I44" s="1779"/>
      <c r="J44" s="2204" t="s">
        <v>1015</v>
      </c>
      <c r="K44" s="2204"/>
      <c r="L44" s="2204"/>
      <c r="M44" s="2204"/>
      <c r="N44" s="2204"/>
      <c r="O44" s="2204"/>
      <c r="P44" s="27"/>
    </row>
    <row r="45" spans="1:17" customFormat="1" ht="15.75" customHeight="1" thickBot="1" x14ac:dyDescent="0.3">
      <c r="A45" s="2193" t="s">
        <v>1386</v>
      </c>
      <c r="B45" s="2196" t="s">
        <v>1763</v>
      </c>
      <c r="C45" s="2200" t="s">
        <v>1218</v>
      </c>
      <c r="D45" s="2200"/>
      <c r="E45" s="2200"/>
      <c r="F45" s="2192" t="s">
        <v>1330</v>
      </c>
      <c r="G45" s="2192"/>
      <c r="H45" s="2192"/>
      <c r="I45" s="1530"/>
      <c r="J45" s="2200" t="s">
        <v>1218</v>
      </c>
      <c r="K45" s="2200"/>
      <c r="L45" s="2200"/>
      <c r="M45" s="2192" t="s">
        <v>1330</v>
      </c>
      <c r="N45" s="2192"/>
      <c r="O45" s="2192"/>
      <c r="P45" s="27"/>
      <c r="Q45" s="581"/>
    </row>
    <row r="46" spans="1:17" customFormat="1" ht="26.25" customHeight="1" thickBot="1" x14ac:dyDescent="0.3">
      <c r="A46" s="2194"/>
      <c r="B46" s="2197"/>
      <c r="C46" s="1738" t="s">
        <v>1387</v>
      </c>
      <c r="D46" s="1738" t="s">
        <v>1764</v>
      </c>
      <c r="E46" s="1780" t="s">
        <v>50</v>
      </c>
      <c r="F46" s="1781" t="s">
        <v>1387</v>
      </c>
      <c r="G46" s="1781" t="s">
        <v>1764</v>
      </c>
      <c r="H46" s="1782" t="s">
        <v>50</v>
      </c>
      <c r="I46" s="1530"/>
      <c r="J46" s="1738" t="s">
        <v>1387</v>
      </c>
      <c r="K46" s="1738" t="s">
        <v>1764</v>
      </c>
      <c r="L46" s="1780" t="s">
        <v>50</v>
      </c>
      <c r="M46" s="1203" t="s">
        <v>1387</v>
      </c>
      <c r="N46" s="1203" t="s">
        <v>1764</v>
      </c>
      <c r="O46" s="1783" t="s">
        <v>50</v>
      </c>
      <c r="P46" s="27"/>
      <c r="Q46" s="581"/>
    </row>
    <row r="47" spans="1:17" customFormat="1" ht="26.25" customHeight="1" thickBot="1" x14ac:dyDescent="0.3">
      <c r="A47" s="2195"/>
      <c r="B47" s="2198"/>
      <c r="C47" s="746" t="s">
        <v>1771</v>
      </c>
      <c r="D47" s="746" t="s">
        <v>1400</v>
      </c>
      <c r="E47" s="1797" t="s">
        <v>249</v>
      </c>
      <c r="F47" s="1756" t="s">
        <v>1771</v>
      </c>
      <c r="G47" s="1756" t="s">
        <v>1400</v>
      </c>
      <c r="H47" s="1798" t="s">
        <v>249</v>
      </c>
      <c r="I47" s="1530"/>
      <c r="J47" s="746" t="s">
        <v>1771</v>
      </c>
      <c r="K47" s="746" t="s">
        <v>1400</v>
      </c>
      <c r="L47" s="1797" t="s">
        <v>249</v>
      </c>
      <c r="M47" s="1756" t="s">
        <v>1771</v>
      </c>
      <c r="N47" s="1756" t="s">
        <v>1400</v>
      </c>
      <c r="O47" s="1798" t="s">
        <v>249</v>
      </c>
      <c r="P47" s="27"/>
      <c r="Q47" s="581"/>
    </row>
    <row r="48" spans="1:17" customFormat="1" x14ac:dyDescent="0.25">
      <c r="A48" s="645"/>
      <c r="B48" s="645"/>
      <c r="C48" s="1784"/>
      <c r="D48" s="1784"/>
      <c r="E48" s="1784"/>
      <c r="F48" s="1785"/>
      <c r="G48" s="1785"/>
      <c r="H48" s="1786"/>
      <c r="I48" s="1584"/>
      <c r="J48" s="1787"/>
      <c r="K48" s="1787"/>
      <c r="L48" s="1787"/>
      <c r="M48" s="645"/>
      <c r="N48" s="645"/>
      <c r="O48" s="1530"/>
      <c r="P48" s="27"/>
      <c r="Q48" s="581"/>
    </row>
    <row r="49" spans="1:18" customFormat="1" x14ac:dyDescent="0.25">
      <c r="A49" s="1799" t="s">
        <v>1772</v>
      </c>
      <c r="B49" s="1800">
        <v>2E-3</v>
      </c>
      <c r="C49" s="1339">
        <v>106194</v>
      </c>
      <c r="D49" s="1801">
        <v>-230</v>
      </c>
      <c r="E49" s="1310">
        <v>105964</v>
      </c>
      <c r="F49" s="1788">
        <v>91644</v>
      </c>
      <c r="G49" s="1824">
        <v>-183</v>
      </c>
      <c r="H49" s="1802">
        <v>91461</v>
      </c>
      <c r="I49" s="1789"/>
      <c r="J49" s="1790">
        <v>69557</v>
      </c>
      <c r="K49" s="1801">
        <v>-160</v>
      </c>
      <c r="L49" s="1310">
        <v>69397</v>
      </c>
      <c r="M49" s="1814">
        <v>65637</v>
      </c>
      <c r="N49" s="1824">
        <v>-156</v>
      </c>
      <c r="O49" s="1815">
        <v>65481</v>
      </c>
      <c r="P49" s="27"/>
      <c r="Q49" s="581"/>
    </row>
    <row r="50" spans="1:18" customFormat="1" x14ac:dyDescent="0.25">
      <c r="A50" s="1313" t="s">
        <v>1773</v>
      </c>
      <c r="B50" s="1803">
        <v>0.03</v>
      </c>
      <c r="C50" s="1314">
        <v>2953</v>
      </c>
      <c r="D50" s="1804">
        <v>-88</v>
      </c>
      <c r="E50" s="1395">
        <v>2865</v>
      </c>
      <c r="F50" s="1805">
        <v>6552</v>
      </c>
      <c r="G50" s="1825">
        <v>-197</v>
      </c>
      <c r="H50" s="1807">
        <v>6355</v>
      </c>
      <c r="I50" s="1789"/>
      <c r="J50" s="1314">
        <v>1947</v>
      </c>
      <c r="K50" s="1804">
        <v>-59</v>
      </c>
      <c r="L50" s="1395">
        <v>1888</v>
      </c>
      <c r="M50" s="1816">
        <v>2175</v>
      </c>
      <c r="N50" s="1825">
        <v>-68</v>
      </c>
      <c r="O50" s="1818">
        <v>2107</v>
      </c>
      <c r="P50" s="27"/>
      <c r="Q50" s="581"/>
    </row>
    <row r="51" spans="1:18" customFormat="1" x14ac:dyDescent="0.25">
      <c r="A51" s="1313" t="s">
        <v>1774</v>
      </c>
      <c r="B51" s="1803">
        <v>0.2</v>
      </c>
      <c r="C51" s="1314">
        <v>1334</v>
      </c>
      <c r="D51" s="1804">
        <v>-265</v>
      </c>
      <c r="E51" s="1395">
        <v>1069</v>
      </c>
      <c r="F51" s="1805">
        <v>1768</v>
      </c>
      <c r="G51" s="1825">
        <v>-353</v>
      </c>
      <c r="H51" s="1807">
        <v>1415</v>
      </c>
      <c r="I51" s="1789"/>
      <c r="J51" s="1314">
        <v>1213</v>
      </c>
      <c r="K51" s="1804">
        <v>-241</v>
      </c>
      <c r="L51" s="1809">
        <v>972</v>
      </c>
      <c r="M51" s="1816">
        <v>1573</v>
      </c>
      <c r="N51" s="1825">
        <v>-315</v>
      </c>
      <c r="O51" s="1818">
        <v>1258</v>
      </c>
      <c r="P51" s="27"/>
      <c r="Q51" s="581"/>
    </row>
    <row r="52" spans="1:18" customFormat="1" x14ac:dyDescent="0.25">
      <c r="A52" s="1313" t="s">
        <v>1775</v>
      </c>
      <c r="B52" s="1803">
        <v>0.5</v>
      </c>
      <c r="C52" s="1808">
        <v>535</v>
      </c>
      <c r="D52" s="1804">
        <v>-267</v>
      </c>
      <c r="E52" s="1809">
        <v>268</v>
      </c>
      <c r="F52" s="1806">
        <v>879</v>
      </c>
      <c r="G52" s="1825">
        <v>-440</v>
      </c>
      <c r="H52" s="1810">
        <v>439</v>
      </c>
      <c r="I52" s="1789"/>
      <c r="J52" s="1808">
        <v>503</v>
      </c>
      <c r="K52" s="1804">
        <v>-251</v>
      </c>
      <c r="L52" s="1809">
        <v>252</v>
      </c>
      <c r="M52" s="1817">
        <v>757</v>
      </c>
      <c r="N52" s="1825">
        <v>-380</v>
      </c>
      <c r="O52" s="1819">
        <v>377</v>
      </c>
      <c r="P52" s="27"/>
      <c r="Q52" s="581"/>
    </row>
    <row r="53" spans="1:18" customFormat="1" x14ac:dyDescent="0.25">
      <c r="A53" s="1313" t="s">
        <v>1776</v>
      </c>
      <c r="B53" s="1803">
        <v>0.6</v>
      </c>
      <c r="C53" s="1808">
        <v>812</v>
      </c>
      <c r="D53" s="1804">
        <v>-486</v>
      </c>
      <c r="E53" s="1809">
        <v>326</v>
      </c>
      <c r="F53" s="1805">
        <v>1506</v>
      </c>
      <c r="G53" s="1825">
        <v>-904</v>
      </c>
      <c r="H53" s="1810">
        <v>602</v>
      </c>
      <c r="I53" s="1789"/>
      <c r="J53" s="1808">
        <v>697</v>
      </c>
      <c r="K53" s="1804">
        <v>-417</v>
      </c>
      <c r="L53" s="1809">
        <v>280</v>
      </c>
      <c r="M53" s="1816">
        <v>1236</v>
      </c>
      <c r="N53" s="1825">
        <v>-742</v>
      </c>
      <c r="O53" s="1819">
        <v>494</v>
      </c>
      <c r="P53" s="27"/>
      <c r="Q53" s="581"/>
    </row>
    <row r="54" spans="1:18" customFormat="1" x14ac:dyDescent="0.25">
      <c r="A54" s="1313" t="s">
        <v>1777</v>
      </c>
      <c r="B54" s="1803">
        <v>0.75</v>
      </c>
      <c r="C54" s="1314">
        <v>1638</v>
      </c>
      <c r="D54" s="1804">
        <v>-1226</v>
      </c>
      <c r="E54" s="1809">
        <v>412</v>
      </c>
      <c r="F54" s="1805">
        <v>2361</v>
      </c>
      <c r="G54" s="1825">
        <v>-1769</v>
      </c>
      <c r="H54" s="1810">
        <v>592</v>
      </c>
      <c r="I54" s="1789"/>
      <c r="J54" s="1314">
        <v>1283</v>
      </c>
      <c r="K54" s="1804">
        <v>-962</v>
      </c>
      <c r="L54" s="1809">
        <v>321</v>
      </c>
      <c r="M54" s="1816">
        <v>1896</v>
      </c>
      <c r="N54" s="1825">
        <v>-1422</v>
      </c>
      <c r="O54" s="1819">
        <v>474</v>
      </c>
      <c r="P54" s="27"/>
      <c r="Q54" s="581"/>
    </row>
    <row r="55" spans="1:18" customFormat="1" x14ac:dyDescent="0.25">
      <c r="A55" s="1313" t="s">
        <v>1778</v>
      </c>
      <c r="B55" s="1803">
        <v>1</v>
      </c>
      <c r="C55" s="1314">
        <v>17890</v>
      </c>
      <c r="D55" s="1804">
        <v>-17890</v>
      </c>
      <c r="E55" s="1809" t="s">
        <v>1765</v>
      </c>
      <c r="F55" s="1805">
        <v>18261</v>
      </c>
      <c r="G55" s="1825">
        <v>-18261</v>
      </c>
      <c r="H55" s="1810" t="s">
        <v>1765</v>
      </c>
      <c r="I55" s="1789"/>
      <c r="J55" s="1314">
        <v>15123</v>
      </c>
      <c r="K55" s="1804">
        <v>-15123</v>
      </c>
      <c r="L55" s="1809" t="s">
        <v>1766</v>
      </c>
      <c r="M55" s="1816">
        <v>15279</v>
      </c>
      <c r="N55" s="1825">
        <v>-15279</v>
      </c>
      <c r="O55" s="1819" t="s">
        <v>1765</v>
      </c>
      <c r="P55" s="27"/>
      <c r="Q55" s="581"/>
    </row>
    <row r="56" spans="1:18" customFormat="1" ht="15.75" thickBot="1" x14ac:dyDescent="0.3">
      <c r="A56" s="1205" t="s">
        <v>1779</v>
      </c>
      <c r="B56" s="1792">
        <v>1</v>
      </c>
      <c r="C56" s="1790">
        <v>27342</v>
      </c>
      <c r="D56" s="1801">
        <v>-27342</v>
      </c>
      <c r="E56" s="1811" t="s">
        <v>1765</v>
      </c>
      <c r="F56" s="1788">
        <v>26871</v>
      </c>
      <c r="G56" s="1824">
        <v>-26871</v>
      </c>
      <c r="H56" s="1812" t="s">
        <v>1765</v>
      </c>
      <c r="I56" s="1789"/>
      <c r="J56" s="1820">
        <v>27117</v>
      </c>
      <c r="K56" s="1801">
        <v>-27117</v>
      </c>
      <c r="L56" s="1821" t="s">
        <v>1766</v>
      </c>
      <c r="M56" s="1822">
        <v>26617</v>
      </c>
      <c r="N56" s="1824">
        <v>-26617</v>
      </c>
      <c r="O56" s="1823" t="s">
        <v>1765</v>
      </c>
      <c r="P56" s="27"/>
      <c r="Q56" s="581"/>
    </row>
    <row r="57" spans="1:18" customFormat="1" ht="15.75" thickBot="1" x14ac:dyDescent="0.3">
      <c r="A57" s="1315" t="s">
        <v>50</v>
      </c>
      <c r="B57" s="1793"/>
      <c r="C57" s="1309">
        <v>158698</v>
      </c>
      <c r="D57" s="1813">
        <v>-47794</v>
      </c>
      <c r="E57" s="1309">
        <v>110904</v>
      </c>
      <c r="F57" s="1794">
        <v>149842</v>
      </c>
      <c r="G57" s="1826">
        <v>-48978</v>
      </c>
      <c r="H57" s="1794">
        <v>100864</v>
      </c>
      <c r="I57" s="1789"/>
      <c r="J57" s="1309">
        <v>117440</v>
      </c>
      <c r="K57" s="1813">
        <v>-44330</v>
      </c>
      <c r="L57" s="1375">
        <v>73110</v>
      </c>
      <c r="M57" s="1795">
        <v>115170</v>
      </c>
      <c r="N57" s="1826">
        <v>-44979</v>
      </c>
      <c r="O57" s="1791">
        <v>70191</v>
      </c>
      <c r="P57" s="27"/>
      <c r="Q57" s="581"/>
    </row>
    <row r="58" spans="1:18" customFormat="1" ht="23.25" x14ac:dyDescent="0.25">
      <c r="A58" s="1467" t="s">
        <v>1508</v>
      </c>
      <c r="B58" s="1467" t="s">
        <v>1509</v>
      </c>
      <c r="C58" s="581"/>
      <c r="D58" s="1318"/>
      <c r="E58" s="1319"/>
      <c r="F58" s="581"/>
      <c r="G58" s="1319"/>
      <c r="H58" s="1319"/>
      <c r="I58" s="1319"/>
      <c r="L58" s="3"/>
      <c r="N58" s="1399"/>
      <c r="P58" s="3"/>
    </row>
    <row r="59" spans="1:18" customFormat="1" x14ac:dyDescent="0.25">
      <c r="A59" s="581"/>
      <c r="B59" s="581"/>
      <c r="C59" s="581"/>
      <c r="D59" s="1318"/>
      <c r="E59" s="644"/>
      <c r="F59" s="581"/>
      <c r="G59" s="1319"/>
      <c r="H59" s="1319"/>
      <c r="I59" s="644"/>
      <c r="J59" s="1319"/>
      <c r="L59" s="155"/>
      <c r="N59" s="1399"/>
    </row>
    <row r="60" spans="1:18" customFormat="1" ht="24" x14ac:dyDescent="0.25">
      <c r="A60" s="1304" t="s">
        <v>1770</v>
      </c>
      <c r="B60" s="1304" t="s">
        <v>1769</v>
      </c>
      <c r="C60" s="1305"/>
      <c r="D60" s="1306"/>
      <c r="E60" s="1305"/>
      <c r="F60" s="1305"/>
      <c r="I60" s="966" t="s">
        <v>1</v>
      </c>
      <c r="K60" s="139"/>
      <c r="L60" s="139"/>
      <c r="M60" s="139"/>
      <c r="N60" s="139"/>
      <c r="O60" s="139"/>
      <c r="P60" s="139"/>
      <c r="Q60" s="139"/>
      <c r="R60" s="139"/>
    </row>
    <row r="61" spans="1:18" customFormat="1" ht="15.75" thickBot="1" x14ac:dyDescent="0.3">
      <c r="A61" s="1304"/>
      <c r="B61" s="1304"/>
      <c r="C61" s="1305"/>
      <c r="D61" s="1306"/>
      <c r="E61" s="1305"/>
      <c r="F61" s="1305"/>
      <c r="I61" s="966"/>
      <c r="K61" s="139"/>
      <c r="L61" s="139"/>
      <c r="M61" s="139"/>
      <c r="N61" s="139"/>
      <c r="O61" s="139"/>
      <c r="P61" s="139"/>
      <c r="Q61" s="139"/>
      <c r="R61" s="139"/>
    </row>
    <row r="62" spans="1:18" customFormat="1" ht="23.25" customHeight="1" thickBot="1" x14ac:dyDescent="0.3">
      <c r="A62" s="2199" t="s">
        <v>1386</v>
      </c>
      <c r="B62" s="2199" t="s">
        <v>1402</v>
      </c>
      <c r="C62" s="1834"/>
      <c r="D62" s="2211" t="s">
        <v>742</v>
      </c>
      <c r="E62" s="2211"/>
      <c r="F62" s="2211"/>
      <c r="G62" s="2207" t="s">
        <v>1178</v>
      </c>
      <c r="H62" s="2207"/>
      <c r="I62" s="2207"/>
      <c r="J62" s="1319"/>
      <c r="K62" s="414"/>
      <c r="L62" s="414"/>
      <c r="M62" s="414"/>
      <c r="N62" s="414"/>
      <c r="O62" s="414"/>
      <c r="P62" s="414"/>
      <c r="Q62" s="139"/>
      <c r="R62" s="139"/>
    </row>
    <row r="63" spans="1:18" customFormat="1" ht="26.25" customHeight="1" thickBot="1" x14ac:dyDescent="0.3">
      <c r="A63" s="2199"/>
      <c r="B63" s="2199"/>
      <c r="C63" s="2199" t="s">
        <v>1403</v>
      </c>
      <c r="D63" s="2202" t="s">
        <v>745</v>
      </c>
      <c r="E63" s="2202"/>
      <c r="F63" s="2202"/>
      <c r="G63" s="2202" t="s">
        <v>745</v>
      </c>
      <c r="H63" s="2202"/>
      <c r="I63" s="2202"/>
      <c r="J63" s="27"/>
      <c r="K63" s="2201"/>
      <c r="L63" s="2201"/>
      <c r="M63" s="2201"/>
      <c r="N63" s="2201"/>
      <c r="O63" s="2201"/>
      <c r="P63" s="2201"/>
      <c r="Q63" s="139"/>
      <c r="R63" s="139"/>
    </row>
    <row r="64" spans="1:18" customFormat="1" ht="22.5" customHeight="1" thickBot="1" x14ac:dyDescent="0.3">
      <c r="A64" s="2199"/>
      <c r="B64" s="2199"/>
      <c r="C64" s="2199"/>
      <c r="D64" s="318" t="s">
        <v>1387</v>
      </c>
      <c r="E64" s="318" t="s">
        <v>1388</v>
      </c>
      <c r="F64" s="1796" t="s">
        <v>50</v>
      </c>
      <c r="G64" s="318" t="s">
        <v>1387</v>
      </c>
      <c r="H64" s="318" t="s">
        <v>1388</v>
      </c>
      <c r="I64" s="1796" t="s">
        <v>50</v>
      </c>
      <c r="J64" s="581"/>
      <c r="K64" s="414"/>
      <c r="L64" s="414"/>
      <c r="M64" s="1433"/>
      <c r="N64" s="414"/>
      <c r="O64" s="414"/>
      <c r="P64" s="1433"/>
      <c r="Q64" s="1434"/>
      <c r="R64" s="139"/>
    </row>
    <row r="65" spans="1:18" customFormat="1" ht="33.75" customHeight="1" thickBot="1" x14ac:dyDescent="0.3">
      <c r="A65" s="2199"/>
      <c r="B65" s="2199"/>
      <c r="C65" s="2199"/>
      <c r="D65" s="318" t="s">
        <v>1771</v>
      </c>
      <c r="E65" s="318" t="s">
        <v>1400</v>
      </c>
      <c r="F65" s="1796" t="s">
        <v>249</v>
      </c>
      <c r="G65" s="318" t="s">
        <v>1771</v>
      </c>
      <c r="H65" s="318" t="s">
        <v>1400</v>
      </c>
      <c r="I65" s="1796" t="s">
        <v>249</v>
      </c>
      <c r="J65" s="581"/>
      <c r="K65" s="414"/>
      <c r="L65" s="414"/>
      <c r="M65" s="1433"/>
      <c r="N65" s="414"/>
      <c r="O65" s="414"/>
      <c r="P65" s="1433"/>
      <c r="Q65" s="1434"/>
      <c r="R65" s="139"/>
    </row>
    <row r="66" spans="1:18" customFormat="1" ht="21.75" thickBot="1" x14ac:dyDescent="0.3">
      <c r="A66" s="1320" t="s">
        <v>1401</v>
      </c>
      <c r="B66" s="1320" t="s">
        <v>1404</v>
      </c>
      <c r="C66" s="1405"/>
      <c r="D66" s="1404"/>
      <c r="E66" s="1404"/>
      <c r="F66" s="1404"/>
      <c r="G66" s="1404"/>
      <c r="H66" s="1404"/>
      <c r="I66" s="1404"/>
      <c r="J66" s="581"/>
      <c r="K66" s="1404"/>
      <c r="L66" s="1404"/>
      <c r="M66" s="1404"/>
      <c r="N66" s="1404"/>
      <c r="O66" s="1404"/>
      <c r="P66" s="1429"/>
      <c r="Q66" s="1434"/>
      <c r="R66" s="139"/>
    </row>
    <row r="67" spans="1:18" customFormat="1" x14ac:dyDescent="0.25">
      <c r="A67" s="1321" t="s">
        <v>1405</v>
      </c>
      <c r="B67" s="1321" t="s">
        <v>1407</v>
      </c>
      <c r="C67" s="1386">
        <v>0</v>
      </c>
      <c r="D67" s="1362">
        <v>70290</v>
      </c>
      <c r="E67" s="1369">
        <v>0</v>
      </c>
      <c r="F67" s="1369">
        <v>70290</v>
      </c>
      <c r="G67" s="1362">
        <v>46956</v>
      </c>
      <c r="H67" s="1369">
        <v>0</v>
      </c>
      <c r="I67" s="1369">
        <v>46956</v>
      </c>
      <c r="J67" s="1312"/>
      <c r="K67" s="1432"/>
      <c r="L67" s="1430"/>
      <c r="M67" s="1432"/>
      <c r="N67" s="1432"/>
      <c r="O67" s="1430"/>
      <c r="P67" s="1429"/>
      <c r="Q67" s="1434"/>
      <c r="R67" s="139"/>
    </row>
    <row r="68" spans="1:18" customFormat="1" x14ac:dyDescent="0.25">
      <c r="A68" s="1323" t="s">
        <v>1421</v>
      </c>
      <c r="B68" s="1323" t="s">
        <v>1408</v>
      </c>
      <c r="C68" s="1387">
        <v>0</v>
      </c>
      <c r="D68" s="1363">
        <v>7183</v>
      </c>
      <c r="E68" s="1154">
        <v>0</v>
      </c>
      <c r="F68" s="1154">
        <v>7183</v>
      </c>
      <c r="G68" s="1363">
        <v>3134</v>
      </c>
      <c r="H68" s="1154">
        <v>0</v>
      </c>
      <c r="I68" s="1154">
        <v>3134</v>
      </c>
      <c r="J68" s="581"/>
      <c r="K68" s="1432"/>
      <c r="L68" s="1430"/>
      <c r="M68" s="1432"/>
      <c r="N68" s="1432"/>
      <c r="O68" s="1430"/>
      <c r="P68" s="1429"/>
      <c r="Q68" s="1434"/>
      <c r="R68" s="139"/>
    </row>
    <row r="69" spans="1:18" customFormat="1" x14ac:dyDescent="0.25">
      <c r="A69" s="1325" t="s">
        <v>1422</v>
      </c>
      <c r="B69" s="1325" t="s">
        <v>1410</v>
      </c>
      <c r="C69" s="1387">
        <v>0.5</v>
      </c>
      <c r="D69" s="1363">
        <v>743</v>
      </c>
      <c r="E69" s="1365">
        <v>-371</v>
      </c>
      <c r="F69" s="1365">
        <v>372</v>
      </c>
      <c r="G69" s="1364">
        <v>657</v>
      </c>
      <c r="H69" s="1365">
        <v>-329</v>
      </c>
      <c r="I69" s="1365">
        <v>328</v>
      </c>
      <c r="J69" s="581"/>
      <c r="K69" s="1432"/>
      <c r="L69" s="1430"/>
      <c r="M69" s="1432"/>
      <c r="N69" s="1432"/>
      <c r="O69" s="1430"/>
      <c r="P69" s="1429"/>
      <c r="Q69" s="1434"/>
      <c r="R69" s="139"/>
    </row>
    <row r="70" spans="1:18" customFormat="1" x14ac:dyDescent="0.25">
      <c r="A70" s="1325" t="s">
        <v>1423</v>
      </c>
      <c r="B70" s="1325" t="s">
        <v>1409</v>
      </c>
      <c r="C70" s="1387">
        <v>0.75</v>
      </c>
      <c r="D70" s="1363">
        <v>1173</v>
      </c>
      <c r="E70" s="1366">
        <v>-880</v>
      </c>
      <c r="F70" s="1366">
        <v>293</v>
      </c>
      <c r="G70" s="1363">
        <v>1110</v>
      </c>
      <c r="H70" s="1366">
        <v>-833</v>
      </c>
      <c r="I70" s="1366">
        <v>277</v>
      </c>
      <c r="J70" s="581"/>
      <c r="K70" s="1432"/>
      <c r="L70" s="1430"/>
      <c r="M70" s="1432"/>
      <c r="N70" s="1432"/>
      <c r="O70" s="1430"/>
      <c r="P70" s="1429"/>
      <c r="Q70" s="1434"/>
      <c r="R70" s="139"/>
    </row>
    <row r="71" spans="1:18" customFormat="1" x14ac:dyDescent="0.25">
      <c r="A71" s="1325" t="s">
        <v>1424</v>
      </c>
      <c r="B71" s="1325" t="s">
        <v>1411</v>
      </c>
      <c r="C71" s="1387">
        <v>1</v>
      </c>
      <c r="D71" s="1363">
        <v>17623</v>
      </c>
      <c r="E71" s="1366">
        <v>-17623</v>
      </c>
      <c r="F71" s="1193">
        <v>0</v>
      </c>
      <c r="G71" s="1363">
        <v>16780</v>
      </c>
      <c r="H71" s="1366">
        <v>-16780</v>
      </c>
      <c r="I71" s="1193">
        <v>0</v>
      </c>
      <c r="J71" s="581"/>
      <c r="K71" s="1432"/>
      <c r="L71" s="1430"/>
      <c r="M71" s="1432"/>
      <c r="N71" s="1432"/>
      <c r="O71" s="1430"/>
      <c r="P71" s="1429"/>
      <c r="Q71" s="1434"/>
      <c r="R71" s="139"/>
    </row>
    <row r="72" spans="1:18" customFormat="1" ht="15.75" thickBot="1" x14ac:dyDescent="0.3">
      <c r="A72" s="1327" t="s">
        <v>1389</v>
      </c>
      <c r="B72" s="1327" t="s">
        <v>1406</v>
      </c>
      <c r="C72" s="1388"/>
      <c r="D72" s="1367">
        <v>37687</v>
      </c>
      <c r="E72" s="1368">
        <v>-26687</v>
      </c>
      <c r="F72" s="1368">
        <v>11000</v>
      </c>
      <c r="G72" s="1367">
        <v>36620</v>
      </c>
      <c r="H72" s="1368">
        <v>-26530</v>
      </c>
      <c r="I72" s="1368">
        <v>10090</v>
      </c>
      <c r="J72" s="581"/>
      <c r="K72" s="1432"/>
      <c r="L72" s="1430"/>
      <c r="M72" s="1432"/>
      <c r="N72" s="1432"/>
      <c r="O72" s="1430"/>
      <c r="P72" s="1429"/>
      <c r="Q72" s="1434"/>
      <c r="R72" s="139"/>
    </row>
    <row r="73" spans="1:18" customFormat="1" ht="15.75" thickBot="1" x14ac:dyDescent="0.3">
      <c r="A73" s="1372" t="s">
        <v>50</v>
      </c>
      <c r="B73" s="1372" t="s">
        <v>249</v>
      </c>
      <c r="C73" s="1389"/>
      <c r="D73" s="1309">
        <v>134699</v>
      </c>
      <c r="E73" s="1316">
        <v>-45561</v>
      </c>
      <c r="F73" s="1316">
        <v>89138</v>
      </c>
      <c r="G73" s="1309">
        <v>105257</v>
      </c>
      <c r="H73" s="1316">
        <v>-44472</v>
      </c>
      <c r="I73" s="1316">
        <v>60785</v>
      </c>
      <c r="J73" s="581"/>
      <c r="K73" s="1432"/>
      <c r="L73" s="1430"/>
      <c r="M73" s="1432"/>
      <c r="N73" s="1432"/>
      <c r="O73" s="1430"/>
      <c r="P73" s="1429"/>
      <c r="Q73" s="1434"/>
      <c r="R73" s="139"/>
    </row>
    <row r="74" spans="1:18" customFormat="1" x14ac:dyDescent="0.25">
      <c r="A74" s="1406"/>
      <c r="B74" s="1406"/>
      <c r="C74" s="1407"/>
      <c r="D74" s="1263"/>
      <c r="E74" s="1263"/>
      <c r="F74" s="1263"/>
      <c r="G74" s="1263"/>
      <c r="H74" s="1263"/>
      <c r="I74" s="1263"/>
      <c r="J74" s="581"/>
      <c r="K74" s="1432"/>
      <c r="L74" s="1430"/>
      <c r="M74" s="1432"/>
      <c r="N74" s="1432"/>
      <c r="O74" s="1430"/>
      <c r="P74" s="1429"/>
      <c r="Q74" s="1434"/>
      <c r="R74" s="139"/>
    </row>
    <row r="75" spans="1:18" customFormat="1" ht="21.75" thickBot="1" x14ac:dyDescent="0.3">
      <c r="A75" s="1357" t="s">
        <v>1412</v>
      </c>
      <c r="B75" s="1320" t="s">
        <v>1413</v>
      </c>
      <c r="C75" s="1407"/>
      <c r="D75" s="1203"/>
      <c r="E75" s="1203"/>
      <c r="F75" s="1203"/>
      <c r="G75" s="1203"/>
      <c r="H75" s="1203"/>
      <c r="I75" s="1203"/>
      <c r="J75" s="581"/>
      <c r="K75" s="1429"/>
      <c r="L75" s="1431"/>
      <c r="M75" s="1432"/>
      <c r="N75" s="1429"/>
      <c r="O75" s="1431"/>
      <c r="P75" s="1429"/>
      <c r="Q75" s="139"/>
      <c r="R75" s="139"/>
    </row>
    <row r="76" spans="1:18" customFormat="1" x14ac:dyDescent="0.25">
      <c r="A76" s="1321" t="s">
        <v>1405</v>
      </c>
      <c r="B76" s="1321" t="s">
        <v>1407</v>
      </c>
      <c r="C76" s="1386">
        <v>0</v>
      </c>
      <c r="D76" s="1322">
        <v>16029</v>
      </c>
      <c r="E76" s="1369">
        <v>0</v>
      </c>
      <c r="F76" s="1369">
        <v>16029</v>
      </c>
      <c r="G76" s="1322">
        <v>12549</v>
      </c>
      <c r="H76" s="1369">
        <v>0</v>
      </c>
      <c r="I76" s="1369">
        <v>12549</v>
      </c>
      <c r="K76" s="139"/>
      <c r="L76" s="139"/>
      <c r="M76" s="139"/>
      <c r="N76" s="139"/>
      <c r="O76" s="139"/>
      <c r="P76" s="139"/>
      <c r="Q76" s="139"/>
      <c r="R76" s="139"/>
    </row>
    <row r="77" spans="1:18" customFormat="1" x14ac:dyDescent="0.25">
      <c r="A77" s="1323" t="s">
        <v>1425</v>
      </c>
      <c r="B77" s="1323" t="s">
        <v>1416</v>
      </c>
      <c r="C77" s="1387">
        <v>0</v>
      </c>
      <c r="D77" s="1324">
        <v>143</v>
      </c>
      <c r="E77" s="1154">
        <v>0</v>
      </c>
      <c r="F77" s="1154">
        <v>143</v>
      </c>
      <c r="G77" s="1324">
        <v>55</v>
      </c>
      <c r="H77" s="1154">
        <v>0</v>
      </c>
      <c r="I77" s="1154">
        <v>55</v>
      </c>
      <c r="K77" s="139"/>
      <c r="L77" s="139"/>
      <c r="M77" s="139"/>
      <c r="N77" s="139"/>
      <c r="O77" s="139"/>
      <c r="P77" s="139"/>
      <c r="Q77" s="139"/>
      <c r="R77" s="139"/>
    </row>
    <row r="78" spans="1:18" customFormat="1" x14ac:dyDescent="0.25">
      <c r="A78" s="1325" t="s">
        <v>1426</v>
      </c>
      <c r="B78" s="1325" t="s">
        <v>1417</v>
      </c>
      <c r="C78" s="1387">
        <v>0.5</v>
      </c>
      <c r="D78" s="1324">
        <v>118</v>
      </c>
      <c r="E78" s="1326">
        <v>-59</v>
      </c>
      <c r="F78" s="1326">
        <v>59</v>
      </c>
      <c r="G78" s="1324">
        <v>12</v>
      </c>
      <c r="H78" s="1326">
        <v>-6</v>
      </c>
      <c r="I78" s="1326">
        <v>6</v>
      </c>
      <c r="K78" s="139"/>
      <c r="L78" s="139"/>
      <c r="M78" s="139"/>
      <c r="N78" s="139"/>
      <c r="O78" s="139"/>
      <c r="P78" s="139"/>
      <c r="Q78" s="139"/>
      <c r="R78" s="139"/>
    </row>
    <row r="79" spans="1:18" customFormat="1" x14ac:dyDescent="0.25">
      <c r="A79" s="1325" t="s">
        <v>1427</v>
      </c>
      <c r="B79" s="1325" t="s">
        <v>1418</v>
      </c>
      <c r="C79" s="1387">
        <v>1</v>
      </c>
      <c r="D79" s="1324">
        <v>3160</v>
      </c>
      <c r="E79" s="1326">
        <v>-3160</v>
      </c>
      <c r="F79" s="1193">
        <v>0</v>
      </c>
      <c r="G79" s="1324">
        <v>390</v>
      </c>
      <c r="H79" s="1326">
        <v>-390</v>
      </c>
      <c r="I79" s="1193">
        <v>0</v>
      </c>
    </row>
    <row r="80" spans="1:18" customFormat="1" ht="15.75" thickBot="1" x14ac:dyDescent="0.3">
      <c r="A80" s="1328" t="s">
        <v>1389</v>
      </c>
      <c r="B80" s="1328" t="s">
        <v>1406</v>
      </c>
      <c r="C80" s="1390"/>
      <c r="D80" s="1329">
        <v>82</v>
      </c>
      <c r="E80" s="1330">
        <v>-82</v>
      </c>
      <c r="F80" s="1466">
        <v>0</v>
      </c>
      <c r="G80" s="1292">
        <v>0</v>
      </c>
      <c r="H80" s="1292">
        <v>0</v>
      </c>
      <c r="I80" s="1466">
        <v>0</v>
      </c>
    </row>
    <row r="81" spans="1:18" customFormat="1" ht="15.75" thickBot="1" x14ac:dyDescent="0.3">
      <c r="A81" s="1373" t="s">
        <v>50</v>
      </c>
      <c r="B81" s="1373" t="s">
        <v>249</v>
      </c>
      <c r="C81" s="1374"/>
      <c r="D81" s="1375">
        <v>19532</v>
      </c>
      <c r="E81" s="1340">
        <v>-3301</v>
      </c>
      <c r="F81" s="1340">
        <v>16231</v>
      </c>
      <c r="G81" s="1375">
        <v>13006</v>
      </c>
      <c r="H81" s="1340">
        <v>-396</v>
      </c>
      <c r="I81" s="1340">
        <v>12610</v>
      </c>
    </row>
    <row r="82" spans="1:18" customFormat="1" x14ac:dyDescent="0.25">
      <c r="A82" s="1358"/>
      <c r="B82" s="1358"/>
      <c r="C82" s="1359"/>
      <c r="D82" s="1360"/>
      <c r="E82" s="1361"/>
      <c r="F82" s="1361"/>
      <c r="G82" s="1360"/>
      <c r="H82" s="1361"/>
      <c r="I82" s="1361"/>
    </row>
    <row r="83" spans="1:18" customFormat="1" ht="15.75" thickBot="1" x14ac:dyDescent="0.3">
      <c r="A83" s="1342" t="s">
        <v>1419</v>
      </c>
      <c r="B83" s="1342" t="s">
        <v>1420</v>
      </c>
      <c r="C83" s="1370"/>
      <c r="D83" s="1311"/>
      <c r="E83" s="1371"/>
      <c r="F83" s="1371"/>
      <c r="G83" s="1311"/>
      <c r="H83" s="1371"/>
      <c r="I83" s="1371"/>
    </row>
    <row r="84" spans="1:18" customFormat="1" ht="15.75" thickBot="1" x14ac:dyDescent="0.3">
      <c r="A84" s="1376" t="s">
        <v>1405</v>
      </c>
      <c r="B84" s="1376" t="s">
        <v>1407</v>
      </c>
      <c r="C84" s="1391">
        <v>0</v>
      </c>
      <c r="D84" s="1378">
        <v>0</v>
      </c>
      <c r="E84" s="1378">
        <v>0</v>
      </c>
      <c r="F84" s="1378">
        <v>0</v>
      </c>
      <c r="G84" s="1377">
        <v>9404</v>
      </c>
      <c r="H84" s="1378">
        <v>0</v>
      </c>
      <c r="I84" s="1378">
        <v>9404</v>
      </c>
    </row>
    <row r="85" spans="1:18" customFormat="1" ht="15.75" thickBot="1" x14ac:dyDescent="0.3">
      <c r="A85" s="1372" t="s">
        <v>50</v>
      </c>
      <c r="B85" s="1372" t="s">
        <v>249</v>
      </c>
      <c r="C85" s="1379"/>
      <c r="D85" s="1176">
        <v>0</v>
      </c>
      <c r="E85" s="1176">
        <v>0</v>
      </c>
      <c r="F85" s="1176">
        <v>0</v>
      </c>
      <c r="G85" s="1309">
        <v>9404</v>
      </c>
      <c r="H85" s="1176">
        <v>0</v>
      </c>
      <c r="I85" s="1176">
        <v>9404</v>
      </c>
    </row>
    <row r="86" spans="1:18" customFormat="1" x14ac:dyDescent="0.25">
      <c r="A86" s="1342"/>
      <c r="B86" s="1342"/>
      <c r="C86" s="1370"/>
      <c r="D86" s="1311"/>
      <c r="E86" s="1371"/>
      <c r="F86" s="1371"/>
      <c r="G86" s="1311"/>
      <c r="H86" s="1371"/>
      <c r="I86" s="1371"/>
    </row>
    <row r="87" spans="1:18" customFormat="1" ht="15.75" thickBot="1" x14ac:dyDescent="0.3">
      <c r="A87" s="1331" t="s">
        <v>1415</v>
      </c>
      <c r="B87" s="1331" t="s">
        <v>1414</v>
      </c>
      <c r="C87" s="1332"/>
      <c r="D87" s="1333">
        <v>154231</v>
      </c>
      <c r="E87" s="1317">
        <v>-48862</v>
      </c>
      <c r="F87" s="1317">
        <v>105369</v>
      </c>
      <c r="G87" s="1333">
        <v>127667</v>
      </c>
      <c r="H87" s="1317">
        <v>-44868</v>
      </c>
      <c r="I87" s="1317">
        <v>82799</v>
      </c>
    </row>
    <row r="88" spans="1:18" customFormat="1" x14ac:dyDescent="0.25">
      <c r="A88" s="1334"/>
      <c r="B88" s="1335"/>
      <c r="C88" s="1305"/>
      <c r="D88" s="1306"/>
      <c r="E88" s="1305"/>
      <c r="F88" s="1305"/>
    </row>
    <row r="89" spans="1:18" customFormat="1" x14ac:dyDescent="0.25">
      <c r="A89" s="1334"/>
      <c r="B89" s="1335"/>
      <c r="C89" s="1305"/>
      <c r="D89" s="1306"/>
      <c r="E89" s="1305"/>
      <c r="F89" s="1305"/>
    </row>
    <row r="90" spans="1:18" customFormat="1" x14ac:dyDescent="0.25">
      <c r="A90" s="1334"/>
      <c r="B90" s="1335"/>
      <c r="C90" s="1305"/>
      <c r="D90" s="1306"/>
      <c r="E90" s="1305"/>
      <c r="F90" s="1305"/>
    </row>
    <row r="91" spans="1:18" customFormat="1" ht="36.75" thickBot="1" x14ac:dyDescent="0.3">
      <c r="A91" s="1304" t="s">
        <v>1390</v>
      </c>
      <c r="B91" s="1304" t="s">
        <v>1391</v>
      </c>
      <c r="C91" s="1305"/>
      <c r="D91" s="1306"/>
      <c r="E91" s="1305"/>
      <c r="F91" s="1305"/>
      <c r="I91" s="966" t="s">
        <v>1</v>
      </c>
    </row>
    <row r="92" spans="1:18" customFormat="1" ht="15.75" thickBot="1" x14ac:dyDescent="0.3">
      <c r="A92" s="2205"/>
      <c r="B92" s="2205"/>
      <c r="C92" s="2103" t="s">
        <v>742</v>
      </c>
      <c r="D92" s="2103"/>
      <c r="E92" s="2103"/>
      <c r="F92" s="490"/>
      <c r="G92" s="2103" t="s">
        <v>1178</v>
      </c>
      <c r="H92" s="2103"/>
      <c r="I92" s="2103"/>
      <c r="M92" s="1336"/>
      <c r="N92" s="1336"/>
    </row>
    <row r="93" spans="1:18" customFormat="1" x14ac:dyDescent="0.25">
      <c r="A93" s="2206"/>
      <c r="B93" s="2206"/>
      <c r="C93" s="1396" t="s">
        <v>1218</v>
      </c>
      <c r="D93" s="1397" t="s">
        <v>1330</v>
      </c>
      <c r="E93" s="1398" t="s">
        <v>1429</v>
      </c>
      <c r="F93" s="485"/>
      <c r="G93" s="1396" t="s">
        <v>1218</v>
      </c>
      <c r="H93" s="1397" t="s">
        <v>1330</v>
      </c>
      <c r="I93" s="1398" t="s">
        <v>1429</v>
      </c>
      <c r="M93" s="1336"/>
      <c r="N93" s="1336"/>
    </row>
    <row r="94" spans="1:18" customFormat="1" x14ac:dyDescent="0.25">
      <c r="A94" s="1337"/>
      <c r="B94" s="1337"/>
      <c r="C94" s="1344"/>
      <c r="D94" s="1392"/>
      <c r="E94" s="1345"/>
      <c r="F94" s="464"/>
      <c r="G94" s="1344"/>
      <c r="H94" s="1345"/>
      <c r="I94" s="1345"/>
      <c r="J94" s="1338"/>
      <c r="K94" s="1338"/>
      <c r="L94" s="1338"/>
      <c r="N94" s="1336"/>
      <c r="O94" s="1336"/>
      <c r="P94" s="1336"/>
      <c r="Q94" s="1336"/>
      <c r="R94" s="1336"/>
    </row>
    <row r="95" spans="1:18" customFormat="1" x14ac:dyDescent="0.25">
      <c r="A95" s="1356" t="s">
        <v>1499</v>
      </c>
      <c r="B95" s="1462" t="s">
        <v>1498</v>
      </c>
      <c r="C95" s="1348">
        <v>7060</v>
      </c>
      <c r="D95" s="1463">
        <v>4389</v>
      </c>
      <c r="E95" s="1349">
        <v>4389</v>
      </c>
      <c r="F95" s="464"/>
      <c r="G95" s="1348">
        <v>3203</v>
      </c>
      <c r="H95" s="1349">
        <v>3093</v>
      </c>
      <c r="I95" s="1349">
        <v>3093</v>
      </c>
      <c r="N95" s="1336"/>
      <c r="O95" s="1336"/>
      <c r="P95" s="1336"/>
      <c r="Q95" s="1336"/>
      <c r="R95" s="1336"/>
    </row>
    <row r="96" spans="1:18" customFormat="1" x14ac:dyDescent="0.25">
      <c r="A96" s="1313" t="s">
        <v>1500</v>
      </c>
      <c r="B96" s="1461" t="s">
        <v>1501</v>
      </c>
      <c r="C96" s="1464">
        <v>-9</v>
      </c>
      <c r="D96" s="1465">
        <v>-6</v>
      </c>
      <c r="E96" s="1178">
        <v>0</v>
      </c>
      <c r="F96" s="464"/>
      <c r="G96" s="1464">
        <v>-4</v>
      </c>
      <c r="H96" s="1465">
        <v>-4</v>
      </c>
      <c r="I96" s="1178">
        <v>0</v>
      </c>
      <c r="N96" s="1336"/>
      <c r="O96" s="1336"/>
      <c r="P96" s="1336"/>
      <c r="Q96" s="1336"/>
      <c r="R96" s="1336"/>
    </row>
    <row r="97" spans="1:18" customFormat="1" x14ac:dyDescent="0.25">
      <c r="A97" s="1461" t="s">
        <v>1658</v>
      </c>
      <c r="B97" s="1461" t="s">
        <v>1657</v>
      </c>
      <c r="C97" s="1197">
        <v>0</v>
      </c>
      <c r="D97" s="1178">
        <v>0</v>
      </c>
      <c r="E97" s="1178">
        <v>0</v>
      </c>
      <c r="F97" s="1004"/>
      <c r="G97" s="1464">
        <v>4398</v>
      </c>
      <c r="H97" s="1827">
        <v>9390</v>
      </c>
      <c r="I97" s="1827">
        <v>9390</v>
      </c>
      <c r="N97" s="1336"/>
      <c r="O97" s="1336"/>
      <c r="P97" s="1336"/>
      <c r="Q97" s="1336"/>
      <c r="R97" s="1336"/>
    </row>
    <row r="98" spans="1:18" customFormat="1" x14ac:dyDescent="0.25">
      <c r="A98" s="1828" t="s">
        <v>1659</v>
      </c>
      <c r="B98" s="1828" t="s">
        <v>1660</v>
      </c>
      <c r="C98" s="1197">
        <v>0</v>
      </c>
      <c r="D98" s="1178">
        <v>0</v>
      </c>
      <c r="E98" s="1178">
        <v>0</v>
      </c>
      <c r="F98" s="1004"/>
      <c r="G98" s="1832">
        <v>321</v>
      </c>
      <c r="H98" s="1829">
        <v>14</v>
      </c>
      <c r="I98" s="1829">
        <v>14</v>
      </c>
      <c r="N98" s="1336"/>
      <c r="O98" s="1336"/>
      <c r="P98" s="1336"/>
      <c r="Q98" s="1336"/>
      <c r="R98" s="1336"/>
    </row>
    <row r="99" spans="1:18" customFormat="1" ht="15.75" thickBot="1" x14ac:dyDescent="0.3">
      <c r="A99" s="1830" t="s">
        <v>1671</v>
      </c>
      <c r="B99" s="1830" t="s">
        <v>1672</v>
      </c>
      <c r="C99" s="1181">
        <v>0</v>
      </c>
      <c r="D99" s="1831">
        <v>0</v>
      </c>
      <c r="E99" s="1178">
        <v>0</v>
      </c>
      <c r="F99" s="1004"/>
      <c r="G99" s="1833">
        <v>-3</v>
      </c>
      <c r="H99" s="1394">
        <v>-7</v>
      </c>
      <c r="I99" s="1831">
        <v>0</v>
      </c>
      <c r="N99" s="1336"/>
      <c r="O99" s="1336"/>
      <c r="P99" s="1336"/>
      <c r="Q99" s="1336"/>
      <c r="R99" s="1336"/>
    </row>
    <row r="100" spans="1:18" customFormat="1" ht="15.75" thickBot="1" x14ac:dyDescent="0.3">
      <c r="A100" s="1331" t="s">
        <v>1392</v>
      </c>
      <c r="B100" s="1331"/>
      <c r="C100" s="1316">
        <v>7051</v>
      </c>
      <c r="D100" s="1316">
        <v>4383</v>
      </c>
      <c r="E100" s="1316">
        <v>4389</v>
      </c>
      <c r="F100" s="464"/>
      <c r="G100" s="1316">
        <v>7915</v>
      </c>
      <c r="H100" s="1316">
        <v>12486</v>
      </c>
      <c r="I100" s="1316">
        <v>12497</v>
      </c>
      <c r="N100" s="1336"/>
      <c r="O100" s="1336"/>
      <c r="P100" s="1336"/>
      <c r="Q100" s="1336"/>
      <c r="R100" s="1336"/>
    </row>
    <row r="101" spans="1:18" customFormat="1" x14ac:dyDescent="0.25">
      <c r="A101" s="1285" t="s">
        <v>1393</v>
      </c>
      <c r="B101" s="1285" t="s">
        <v>1428</v>
      </c>
      <c r="C101" s="645"/>
      <c r="D101" s="645"/>
      <c r="E101" s="645"/>
      <c r="G101" s="1401"/>
      <c r="H101" s="1401"/>
      <c r="N101" s="1336"/>
      <c r="O101" s="1336"/>
      <c r="P101" s="1336"/>
      <c r="Q101" s="1336"/>
      <c r="R101" s="1336"/>
    </row>
    <row r="102" spans="1:18" customFormat="1" x14ac:dyDescent="0.25">
      <c r="A102" s="1342"/>
      <c r="B102" s="1341"/>
      <c r="C102" s="645"/>
      <c r="D102" s="645"/>
      <c r="E102" s="645"/>
      <c r="G102" s="1399"/>
      <c r="H102" s="1399"/>
      <c r="N102" s="1336"/>
      <c r="O102" s="1336"/>
      <c r="P102" s="1336"/>
      <c r="Q102" s="1336"/>
      <c r="R102" s="1336"/>
    </row>
    <row r="103" spans="1:18" x14ac:dyDescent="0.25">
      <c r="A103" s="482"/>
      <c r="B103" s="482"/>
      <c r="C103" s="482"/>
      <c r="D103" s="482"/>
      <c r="E103" s="296"/>
      <c r="F103" s="245"/>
      <c r="H103" s="245"/>
      <c r="I103" s="245"/>
    </row>
    <row r="104" spans="1:18" s="26" customFormat="1" ht="26.25" thickBot="1" x14ac:dyDescent="0.25">
      <c r="A104" s="479" t="s">
        <v>1145</v>
      </c>
      <c r="B104" s="479" t="s">
        <v>1146</v>
      </c>
      <c r="C104" s="27"/>
      <c r="D104" s="27"/>
      <c r="E104" s="471"/>
      <c r="F104" s="471"/>
      <c r="G104" s="966" t="s">
        <v>1</v>
      </c>
    </row>
    <row r="105" spans="1:18" ht="15.75" thickBot="1" x14ac:dyDescent="0.3">
      <c r="A105" s="469"/>
      <c r="B105" s="469"/>
      <c r="C105" s="2103" t="s">
        <v>737</v>
      </c>
      <c r="D105" s="2103"/>
      <c r="E105" s="464"/>
      <c r="F105" s="2103" t="s">
        <v>1015</v>
      </c>
      <c r="G105" s="2103"/>
      <c r="H105" s="30"/>
    </row>
    <row r="106" spans="1:18" s="30" customFormat="1" ht="13.5" thickBot="1" x14ac:dyDescent="0.3">
      <c r="A106" s="96"/>
      <c r="B106" s="96"/>
      <c r="C106" s="1000" t="s">
        <v>1294</v>
      </c>
      <c r="D106" s="1001" t="s">
        <v>765</v>
      </c>
      <c r="E106" s="485"/>
      <c r="F106" s="1000" t="s">
        <v>1294</v>
      </c>
      <c r="G106" s="1001" t="s">
        <v>765</v>
      </c>
    </row>
    <row r="107" spans="1:18" s="30" customFormat="1" ht="11.25" x14ac:dyDescent="0.25">
      <c r="A107" s="177"/>
      <c r="B107" s="177"/>
      <c r="C107" s="721"/>
      <c r="D107" s="96"/>
      <c r="E107" s="464"/>
      <c r="F107" s="721"/>
      <c r="G107" s="96"/>
    </row>
    <row r="108" spans="1:18" s="30" customFormat="1" ht="11.25" x14ac:dyDescent="0.25">
      <c r="A108" s="177"/>
      <c r="B108" s="177"/>
      <c r="C108" s="721"/>
      <c r="D108" s="96"/>
      <c r="E108" s="464"/>
      <c r="F108" s="721"/>
      <c r="G108" s="96"/>
    </row>
    <row r="109" spans="1:18" s="30" customFormat="1" ht="11.25" x14ac:dyDescent="0.25">
      <c r="A109" s="320" t="s">
        <v>97</v>
      </c>
      <c r="B109" s="483" t="s">
        <v>243</v>
      </c>
      <c r="C109" s="809">
        <v>48862</v>
      </c>
      <c r="D109" s="380">
        <v>48100</v>
      </c>
      <c r="E109" s="464"/>
      <c r="F109" s="809">
        <v>44868</v>
      </c>
      <c r="G109" s="380">
        <v>44177</v>
      </c>
    </row>
    <row r="110" spans="1:18" s="30" customFormat="1" ht="11.25" x14ac:dyDescent="0.25">
      <c r="A110" s="241" t="s">
        <v>130</v>
      </c>
      <c r="B110" s="241" t="s">
        <v>244</v>
      </c>
      <c r="C110" s="699">
        <v>-2549</v>
      </c>
      <c r="D110" s="180">
        <v>-1710</v>
      </c>
      <c r="E110" s="464"/>
      <c r="F110" s="699">
        <v>-2074</v>
      </c>
      <c r="G110" s="180">
        <v>-1343</v>
      </c>
    </row>
    <row r="111" spans="1:18" s="30" customFormat="1" ht="11.25" x14ac:dyDescent="0.2">
      <c r="A111" s="246" t="s">
        <v>1503</v>
      </c>
      <c r="B111" s="246" t="s">
        <v>1502</v>
      </c>
      <c r="C111" s="715">
        <v>122</v>
      </c>
      <c r="D111" s="1178">
        <v>0</v>
      </c>
      <c r="E111" s="464"/>
      <c r="F111" s="715">
        <v>115</v>
      </c>
      <c r="G111" s="1178">
        <v>0</v>
      </c>
    </row>
    <row r="112" spans="1:18" s="30" customFormat="1" ht="12" thickBot="1" x14ac:dyDescent="0.3">
      <c r="A112" s="246" t="s">
        <v>131</v>
      </c>
      <c r="B112" s="246" t="s">
        <v>711</v>
      </c>
      <c r="C112" s="774">
        <v>1368</v>
      </c>
      <c r="D112" s="271">
        <v>2472</v>
      </c>
      <c r="E112" s="464"/>
      <c r="F112" s="774">
        <v>1428</v>
      </c>
      <c r="G112" s="271">
        <v>2034</v>
      </c>
    </row>
    <row r="113" spans="1:9" s="30" customFormat="1" ht="12" thickBot="1" x14ac:dyDescent="0.3">
      <c r="A113" s="317" t="s">
        <v>99</v>
      </c>
      <c r="B113" s="317" t="s">
        <v>245</v>
      </c>
      <c r="C113" s="785">
        <v>47803</v>
      </c>
      <c r="D113" s="638">
        <v>48862</v>
      </c>
      <c r="E113" s="464"/>
      <c r="F113" s="785">
        <v>44337</v>
      </c>
      <c r="G113" s="638">
        <v>44868</v>
      </c>
    </row>
    <row r="114" spans="1:9" s="30" customFormat="1" ht="11.25" x14ac:dyDescent="0.25">
      <c r="A114" s="484"/>
      <c r="B114" s="484"/>
      <c r="C114" s="484"/>
      <c r="D114" s="464"/>
      <c r="E114" s="464"/>
      <c r="F114" s="464"/>
      <c r="G114" s="464"/>
    </row>
    <row r="115" spans="1:9" s="53" customFormat="1" ht="13.5" thickBot="1" x14ac:dyDescent="0.25">
      <c r="A115" s="481" t="s">
        <v>1365</v>
      </c>
      <c r="B115" s="481" t="s">
        <v>1366</v>
      </c>
      <c r="C115" s="30"/>
      <c r="D115" s="485"/>
      <c r="E115" s="966"/>
      <c r="F115" s="485"/>
      <c r="I115" s="966" t="s">
        <v>1</v>
      </c>
    </row>
    <row r="116" spans="1:9" ht="15.75" thickBot="1" x14ac:dyDescent="0.3">
      <c r="A116" s="469"/>
      <c r="B116" s="469"/>
      <c r="C116" s="2103" t="s">
        <v>737</v>
      </c>
      <c r="D116" s="2103"/>
      <c r="E116" s="2103"/>
      <c r="F116" s="490"/>
      <c r="G116" s="2103" t="s">
        <v>1015</v>
      </c>
      <c r="H116" s="2103"/>
      <c r="I116" s="2103"/>
    </row>
    <row r="117" spans="1:9" s="30" customFormat="1" ht="13.5" thickBot="1" x14ac:dyDescent="0.3">
      <c r="A117" s="96"/>
      <c r="B117" s="96"/>
      <c r="C117" s="1000" t="s">
        <v>1218</v>
      </c>
      <c r="D117" s="1001" t="s">
        <v>1330</v>
      </c>
      <c r="E117" s="1001" t="s">
        <v>745</v>
      </c>
      <c r="F117" s="485"/>
      <c r="G117" s="1000" t="s">
        <v>1218</v>
      </c>
      <c r="H117" s="1001" t="s">
        <v>1330</v>
      </c>
      <c r="I117" s="1001" t="s">
        <v>745</v>
      </c>
    </row>
    <row r="118" spans="1:9" s="30" customFormat="1" ht="11.25" x14ac:dyDescent="0.25">
      <c r="A118" s="177"/>
      <c r="B118" s="177"/>
      <c r="C118" s="834"/>
      <c r="D118" s="476"/>
      <c r="E118" s="476"/>
      <c r="F118" s="464"/>
      <c r="G118" s="834"/>
      <c r="H118" s="476"/>
      <c r="I118" s="476"/>
    </row>
    <row r="119" spans="1:9" s="30" customFormat="1" ht="11.25" x14ac:dyDescent="0.2">
      <c r="A119" s="480" t="s">
        <v>1022</v>
      </c>
      <c r="B119" s="480" t="s">
        <v>1024</v>
      </c>
      <c r="C119" s="714">
        <v>30960</v>
      </c>
      <c r="D119" s="183">
        <v>3229</v>
      </c>
      <c r="E119" s="183">
        <v>3229</v>
      </c>
      <c r="F119" s="464"/>
      <c r="G119" s="714">
        <v>331</v>
      </c>
      <c r="H119" s="183">
        <v>284</v>
      </c>
      <c r="I119" s="183">
        <v>284</v>
      </c>
    </row>
    <row r="120" spans="1:9" s="30" customFormat="1" ht="12" thickBot="1" x14ac:dyDescent="0.25">
      <c r="A120" s="1248" t="s">
        <v>1334</v>
      </c>
      <c r="B120" s="1248" t="s">
        <v>1335</v>
      </c>
      <c r="C120" s="725">
        <v>-40</v>
      </c>
      <c r="D120" s="226">
        <v>-4</v>
      </c>
      <c r="E120" s="1155">
        <v>0</v>
      </c>
      <c r="F120" s="464"/>
      <c r="G120" s="1197">
        <v>0</v>
      </c>
      <c r="H120" s="1155">
        <v>0</v>
      </c>
      <c r="I120" s="1155">
        <v>0</v>
      </c>
    </row>
    <row r="121" spans="1:9" s="30" customFormat="1" ht="12" thickBot="1" x14ac:dyDescent="0.3">
      <c r="A121" s="317" t="s">
        <v>1016</v>
      </c>
      <c r="B121" s="317" t="s">
        <v>1017</v>
      </c>
      <c r="C121" s="662">
        <v>30920</v>
      </c>
      <c r="D121" s="618">
        <v>3225</v>
      </c>
      <c r="E121" s="618">
        <v>3229</v>
      </c>
      <c r="F121" s="464"/>
      <c r="G121" s="662">
        <v>331</v>
      </c>
      <c r="H121" s="618">
        <v>284</v>
      </c>
      <c r="I121" s="618">
        <v>284</v>
      </c>
    </row>
    <row r="122" spans="1:9" s="30" customFormat="1" ht="11.25" x14ac:dyDescent="0.25">
      <c r="A122" s="320"/>
      <c r="B122" s="320"/>
      <c r="C122" s="769"/>
      <c r="D122" s="277"/>
      <c r="E122" s="277"/>
      <c r="F122" s="464"/>
      <c r="G122" s="769"/>
      <c r="H122" s="277"/>
      <c r="I122" s="277"/>
    </row>
    <row r="123" spans="1:9" s="30" customFormat="1" ht="11.25" x14ac:dyDescent="0.25">
      <c r="A123" s="177"/>
      <c r="B123" s="177"/>
      <c r="C123" s="834"/>
      <c r="D123" s="476"/>
      <c r="E123" s="476"/>
      <c r="F123" s="464"/>
      <c r="G123" s="834"/>
      <c r="H123" s="476"/>
      <c r="I123" s="476"/>
    </row>
    <row r="124" spans="1:9" s="30" customFormat="1" ht="11.25" x14ac:dyDescent="0.25">
      <c r="A124" s="509" t="s">
        <v>1148</v>
      </c>
      <c r="B124" s="509" t="s">
        <v>1040</v>
      </c>
      <c r="C124" s="834"/>
      <c r="D124" s="476"/>
      <c r="E124" s="476"/>
      <c r="F124" s="464"/>
      <c r="G124" s="834"/>
      <c r="H124" s="476"/>
      <c r="I124" s="476"/>
    </row>
    <row r="125" spans="1:9" s="30" customFormat="1" ht="22.5" x14ac:dyDescent="0.2">
      <c r="A125" s="480" t="s">
        <v>1147</v>
      </c>
      <c r="B125" s="480" t="s">
        <v>1151</v>
      </c>
      <c r="C125" s="1158">
        <v>0</v>
      </c>
      <c r="D125" s="1672">
        <v>454413</v>
      </c>
      <c r="E125" s="183">
        <v>454413</v>
      </c>
      <c r="F125" s="104"/>
      <c r="G125" s="1278">
        <v>0</v>
      </c>
      <c r="H125" s="1178">
        <v>0</v>
      </c>
      <c r="I125" s="1178">
        <v>0</v>
      </c>
    </row>
    <row r="126" spans="1:9" s="30" customFormat="1" ht="22.5" x14ac:dyDescent="0.2">
      <c r="A126" s="1005" t="s">
        <v>1019</v>
      </c>
      <c r="B126" s="480" t="s">
        <v>1023</v>
      </c>
      <c r="C126" s="714">
        <v>74497</v>
      </c>
      <c r="D126" s="183">
        <v>164365</v>
      </c>
      <c r="E126" s="183">
        <v>164365</v>
      </c>
      <c r="F126" s="464"/>
      <c r="G126" s="1278">
        <v>0</v>
      </c>
      <c r="H126" s="1178">
        <v>0</v>
      </c>
      <c r="I126" s="1178">
        <v>0</v>
      </c>
    </row>
    <row r="127" spans="1:9" s="30" customFormat="1" ht="11.25" x14ac:dyDescent="0.2">
      <c r="A127" s="919" t="s">
        <v>874</v>
      </c>
      <c r="B127" s="919" t="s">
        <v>875</v>
      </c>
      <c r="C127" s="714">
        <v>7646</v>
      </c>
      <c r="D127" s="1108">
        <v>3535</v>
      </c>
      <c r="E127" s="940">
        <v>3535</v>
      </c>
      <c r="F127" s="1004"/>
      <c r="G127" s="714">
        <v>49</v>
      </c>
      <c r="H127" s="1383">
        <v>0</v>
      </c>
      <c r="I127" s="1383">
        <v>0</v>
      </c>
    </row>
    <row r="128" spans="1:9" s="30" customFormat="1" ht="11.25" x14ac:dyDescent="0.2">
      <c r="A128" s="919" t="s">
        <v>1663</v>
      </c>
      <c r="B128" s="919" t="s">
        <v>1666</v>
      </c>
      <c r="C128" s="1278">
        <v>0</v>
      </c>
      <c r="D128" s="1383">
        <v>0</v>
      </c>
      <c r="E128" s="1178">
        <v>0</v>
      </c>
      <c r="F128" s="1004"/>
      <c r="G128" s="714">
        <v>1061</v>
      </c>
      <c r="H128" s="1108">
        <v>1727</v>
      </c>
      <c r="I128" s="1108">
        <v>1727</v>
      </c>
    </row>
    <row r="129" spans="1:9" s="30" customFormat="1" ht="11.25" x14ac:dyDescent="0.2">
      <c r="A129" s="919" t="s">
        <v>1664</v>
      </c>
      <c r="B129" s="919" t="s">
        <v>1665</v>
      </c>
      <c r="C129" s="1278">
        <v>0</v>
      </c>
      <c r="D129" s="1383">
        <v>0</v>
      </c>
      <c r="E129" s="1178">
        <v>0</v>
      </c>
      <c r="F129" s="1004"/>
      <c r="G129" s="714">
        <v>6745</v>
      </c>
      <c r="H129" s="1108">
        <v>6317</v>
      </c>
      <c r="I129" s="1108">
        <v>6317</v>
      </c>
    </row>
    <row r="130" spans="1:9" s="30" customFormat="1" ht="11.25" x14ac:dyDescent="0.2">
      <c r="A130" s="919" t="s">
        <v>1662</v>
      </c>
      <c r="B130" s="919" t="s">
        <v>1661</v>
      </c>
      <c r="C130" s="1278">
        <v>0</v>
      </c>
      <c r="D130" s="1383">
        <v>0</v>
      </c>
      <c r="E130" s="1178">
        <v>0</v>
      </c>
      <c r="F130" s="1004"/>
      <c r="G130" s="714">
        <v>4358</v>
      </c>
      <c r="H130" s="1108">
        <v>5063</v>
      </c>
      <c r="I130" s="1108">
        <v>5063</v>
      </c>
    </row>
    <row r="131" spans="1:9" s="30" customFormat="1" ht="11.25" x14ac:dyDescent="0.25">
      <c r="A131" s="1835" t="s">
        <v>708</v>
      </c>
      <c r="B131" s="926" t="s">
        <v>709</v>
      </c>
      <c r="C131" s="699">
        <v>872</v>
      </c>
      <c r="D131" s="113">
        <v>3572</v>
      </c>
      <c r="E131" s="113">
        <v>3572</v>
      </c>
      <c r="F131" s="1004"/>
      <c r="G131" s="699">
        <v>883</v>
      </c>
      <c r="H131" s="113">
        <v>872</v>
      </c>
      <c r="I131" s="113">
        <v>872</v>
      </c>
    </row>
    <row r="132" spans="1:9" s="30" customFormat="1" ht="11.25" x14ac:dyDescent="0.25">
      <c r="A132" s="1835" t="s">
        <v>134</v>
      </c>
      <c r="B132" s="926" t="s">
        <v>314</v>
      </c>
      <c r="C132" s="699">
        <v>4146</v>
      </c>
      <c r="D132" s="113">
        <v>17529</v>
      </c>
      <c r="E132" s="113">
        <v>17529</v>
      </c>
      <c r="F132" s="1004"/>
      <c r="G132" s="699">
        <v>2930</v>
      </c>
      <c r="H132" s="113">
        <v>5214</v>
      </c>
      <c r="I132" s="113">
        <v>5214</v>
      </c>
    </row>
    <row r="133" spans="1:9" s="30" customFormat="1" ht="22.5" x14ac:dyDescent="0.2">
      <c r="A133" s="1836" t="s">
        <v>1667</v>
      </c>
      <c r="B133" s="883" t="s">
        <v>1668</v>
      </c>
      <c r="C133" s="1278">
        <v>0</v>
      </c>
      <c r="D133" s="1383">
        <v>0</v>
      </c>
      <c r="E133" s="1178">
        <v>0</v>
      </c>
      <c r="F133" s="1004"/>
      <c r="G133" s="791">
        <v>-6</v>
      </c>
      <c r="H133" s="1108">
        <v>-6</v>
      </c>
      <c r="I133" s="1178">
        <v>0</v>
      </c>
    </row>
    <row r="134" spans="1:9" s="30" customFormat="1" ht="12" thickBot="1" x14ac:dyDescent="0.3">
      <c r="A134" s="1837" t="s">
        <v>1334</v>
      </c>
      <c r="B134" s="883" t="s">
        <v>1335</v>
      </c>
      <c r="C134" s="727">
        <v>-2548</v>
      </c>
      <c r="D134" s="133">
        <v>-1746</v>
      </c>
      <c r="E134" s="113">
        <v>-1582</v>
      </c>
      <c r="F134" s="1004"/>
      <c r="G134" s="727">
        <v>-1787</v>
      </c>
      <c r="H134" s="113">
        <v>-1248</v>
      </c>
      <c r="I134" s="113">
        <v>-1255</v>
      </c>
    </row>
    <row r="135" spans="1:9" s="30" customFormat="1" ht="11.25" x14ac:dyDescent="0.25">
      <c r="A135" s="196" t="s">
        <v>1149</v>
      </c>
      <c r="B135" s="196" t="s">
        <v>1152</v>
      </c>
      <c r="C135" s="758">
        <v>84613</v>
      </c>
      <c r="D135" s="331">
        <v>641668</v>
      </c>
      <c r="E135" s="331">
        <v>641832</v>
      </c>
      <c r="F135" s="464"/>
      <c r="G135" s="758">
        <v>14233</v>
      </c>
      <c r="H135" s="331">
        <v>17939</v>
      </c>
      <c r="I135" s="331">
        <v>17938</v>
      </c>
    </row>
    <row r="136" spans="1:9" s="30" customFormat="1" ht="12" thickBot="1" x14ac:dyDescent="0.3">
      <c r="A136" s="320"/>
      <c r="B136" s="320"/>
      <c r="C136" s="769"/>
      <c r="D136" s="277"/>
      <c r="E136" s="277"/>
      <c r="F136" s="464"/>
      <c r="G136" s="769"/>
      <c r="H136" s="277"/>
      <c r="I136" s="277"/>
    </row>
    <row r="137" spans="1:9" s="30" customFormat="1" ht="12" thickBot="1" x14ac:dyDescent="0.3">
      <c r="A137" s="317" t="s">
        <v>1150</v>
      </c>
      <c r="B137" s="317" t="s">
        <v>1018</v>
      </c>
      <c r="C137" s="662">
        <v>115533</v>
      </c>
      <c r="D137" s="618">
        <v>644893</v>
      </c>
      <c r="E137" s="618">
        <v>645061</v>
      </c>
      <c r="F137" s="464"/>
      <c r="G137" s="662">
        <v>14564</v>
      </c>
      <c r="H137" s="618">
        <v>18223</v>
      </c>
      <c r="I137" s="618">
        <v>18222</v>
      </c>
    </row>
    <row r="138" spans="1:9" ht="21" customHeight="1" x14ac:dyDescent="0.25">
      <c r="A138" s="2212" t="s">
        <v>1745</v>
      </c>
      <c r="B138" s="2212"/>
      <c r="C138" s="2212"/>
      <c r="D138" s="2212"/>
      <c r="E138" s="2212"/>
      <c r="F138" s="245"/>
      <c r="G138" s="245"/>
      <c r="H138" s="245"/>
      <c r="I138" s="245"/>
    </row>
    <row r="139" spans="1:9" ht="24" customHeight="1" x14ac:dyDescent="0.25">
      <c r="A139" s="2209" t="s">
        <v>1546</v>
      </c>
      <c r="B139" s="2209"/>
      <c r="C139" s="2209"/>
      <c r="D139" s="2209"/>
      <c r="E139" s="2209"/>
      <c r="F139" s="245"/>
      <c r="G139" s="245"/>
      <c r="H139" s="245"/>
      <c r="I139" s="245"/>
    </row>
    <row r="140" spans="1:9" x14ac:dyDescent="0.25">
      <c r="A140" s="2209"/>
      <c r="B140" s="2209"/>
      <c r="C140" s="2209"/>
      <c r="D140" s="2209"/>
      <c r="E140" s="2209"/>
      <c r="F140" s="245"/>
      <c r="G140" s="245"/>
      <c r="H140" s="245"/>
      <c r="I140" s="245"/>
    </row>
    <row r="141" spans="1:9" ht="27" customHeight="1" x14ac:dyDescent="0.25">
      <c r="A141" s="2209" t="s">
        <v>1780</v>
      </c>
      <c r="B141" s="2209"/>
      <c r="C141" s="2209"/>
      <c r="D141" s="2209"/>
      <c r="E141" s="2209"/>
      <c r="F141" s="245"/>
      <c r="G141" s="245"/>
      <c r="H141" s="245"/>
      <c r="I141" s="245"/>
    </row>
    <row r="142" spans="1:9" ht="27" customHeight="1" x14ac:dyDescent="0.25">
      <c r="A142" s="2209" t="s">
        <v>1746</v>
      </c>
      <c r="B142" s="2209"/>
      <c r="C142" s="2209"/>
      <c r="D142" s="2209"/>
      <c r="E142" s="2209"/>
      <c r="F142" s="245"/>
      <c r="G142" s="245"/>
      <c r="H142" s="245"/>
      <c r="I142" s="245"/>
    </row>
    <row r="143" spans="1:9" ht="39" customHeight="1" x14ac:dyDescent="0.25">
      <c r="A143" s="2209" t="s">
        <v>1020</v>
      </c>
      <c r="B143" s="2209"/>
      <c r="C143" s="2209"/>
      <c r="D143" s="2209"/>
      <c r="E143" s="2209"/>
      <c r="F143" s="245"/>
      <c r="G143" s="245"/>
      <c r="H143" s="245"/>
      <c r="I143" s="245"/>
    </row>
    <row r="144" spans="1:9" ht="49.5" customHeight="1" x14ac:dyDescent="0.25">
      <c r="A144" s="2209" t="s">
        <v>1021</v>
      </c>
      <c r="B144" s="2209"/>
      <c r="C144" s="2209"/>
      <c r="D144" s="2209"/>
      <c r="E144" s="2209"/>
      <c r="F144" s="245"/>
      <c r="G144" s="245"/>
      <c r="H144" s="245"/>
      <c r="I144" s="245"/>
    </row>
    <row r="145" spans="1:9" x14ac:dyDescent="0.25">
      <c r="A145" s="1247"/>
      <c r="B145" s="1247"/>
      <c r="C145" s="1247"/>
      <c r="D145" s="1247"/>
      <c r="E145" s="1247"/>
      <c r="F145" s="245"/>
      <c r="G145" s="245"/>
      <c r="H145" s="245"/>
      <c r="I145" s="245"/>
    </row>
    <row r="146" spans="1:9" ht="15.75" thickBot="1" x14ac:dyDescent="0.25">
      <c r="A146" s="481" t="s">
        <v>1733</v>
      </c>
      <c r="B146" s="481" t="s">
        <v>1734</v>
      </c>
      <c r="C146" s="30"/>
      <c r="D146" s="485"/>
      <c r="E146" s="485"/>
      <c r="F146" s="485"/>
      <c r="G146" s="966" t="s">
        <v>1</v>
      </c>
      <c r="H146" s="245"/>
      <c r="I146" s="245"/>
    </row>
    <row r="147" spans="1:9" ht="15.75" thickBot="1" x14ac:dyDescent="0.3">
      <c r="A147" s="469"/>
      <c r="B147" s="469"/>
      <c r="C147" s="2103" t="s">
        <v>737</v>
      </c>
      <c r="D147" s="2103"/>
      <c r="E147" s="490"/>
      <c r="F147" s="2103" t="s">
        <v>1015</v>
      </c>
      <c r="G147" s="2103"/>
    </row>
    <row r="148" spans="1:9" s="30" customFormat="1" ht="13.5" thickBot="1" x14ac:dyDescent="0.3">
      <c r="A148" s="96"/>
      <c r="B148" s="96"/>
      <c r="C148" s="1000" t="s">
        <v>1218</v>
      </c>
      <c r="D148" s="1001" t="s">
        <v>745</v>
      </c>
      <c r="E148" s="485"/>
      <c r="F148" s="1000" t="s">
        <v>1218</v>
      </c>
      <c r="G148" s="1001" t="s">
        <v>745</v>
      </c>
    </row>
    <row r="149" spans="1:9" s="30" customFormat="1" ht="11.25" x14ac:dyDescent="0.25">
      <c r="A149" s="177"/>
      <c r="B149" s="177"/>
      <c r="C149" s="834"/>
      <c r="D149" s="476"/>
      <c r="E149" s="464"/>
      <c r="F149" s="834"/>
      <c r="G149" s="476"/>
    </row>
    <row r="150" spans="1:9" s="30" customFormat="1" ht="11.25" x14ac:dyDescent="0.25">
      <c r="A150" s="509" t="s">
        <v>1043</v>
      </c>
      <c r="B150" s="509" t="s">
        <v>1041</v>
      </c>
      <c r="C150" s="769"/>
      <c r="D150" s="277"/>
      <c r="E150" s="464"/>
      <c r="F150" s="769"/>
      <c r="G150" s="277"/>
    </row>
    <row r="151" spans="1:9" s="30" customFormat="1" ht="11.25" x14ac:dyDescent="0.2">
      <c r="A151" s="919" t="s">
        <v>132</v>
      </c>
      <c r="B151" s="480" t="s">
        <v>526</v>
      </c>
      <c r="C151" s="714">
        <v>108</v>
      </c>
      <c r="D151" s="183">
        <v>3703</v>
      </c>
      <c r="E151" s="104"/>
      <c r="F151" s="714">
        <v>105</v>
      </c>
      <c r="G151" s="183">
        <v>22</v>
      </c>
    </row>
    <row r="152" spans="1:9" s="30" customFormat="1" ht="12" thickBot="1" x14ac:dyDescent="0.3">
      <c r="A152" s="836" t="s">
        <v>710</v>
      </c>
      <c r="B152" s="246" t="s">
        <v>712</v>
      </c>
      <c r="C152" s="715">
        <v>109</v>
      </c>
      <c r="D152" s="195">
        <v>1226</v>
      </c>
      <c r="E152" s="464"/>
      <c r="F152" s="715">
        <v>107</v>
      </c>
      <c r="G152" s="195">
        <v>119</v>
      </c>
    </row>
    <row r="153" spans="1:9" s="30" customFormat="1" ht="12" thickBot="1" x14ac:dyDescent="0.3">
      <c r="A153" s="317" t="s">
        <v>1042</v>
      </c>
      <c r="B153" s="317" t="s">
        <v>1039</v>
      </c>
      <c r="C153" s="662">
        <v>217</v>
      </c>
      <c r="D153" s="618">
        <v>4929</v>
      </c>
      <c r="E153" s="464"/>
      <c r="F153" s="662">
        <v>212</v>
      </c>
      <c r="G153" s="618">
        <v>141</v>
      </c>
    </row>
    <row r="154" spans="1:9" x14ac:dyDescent="0.25">
      <c r="A154" s="1247"/>
      <c r="B154" s="1247"/>
      <c r="C154" s="1247"/>
      <c r="D154" s="1247"/>
      <c r="E154" s="1247"/>
      <c r="F154" s="245"/>
      <c r="G154" s="245"/>
      <c r="H154" s="245"/>
      <c r="I154" s="245"/>
    </row>
    <row r="155" spans="1:9" x14ac:dyDescent="0.25">
      <c r="A155" s="1247"/>
      <c r="B155" s="1247"/>
      <c r="C155" s="1247"/>
      <c r="D155" s="1247"/>
      <c r="E155" s="1247"/>
      <c r="F155" s="245"/>
      <c r="G155" s="245"/>
      <c r="H155" s="245"/>
      <c r="I155" s="245"/>
    </row>
    <row r="156" spans="1:9" x14ac:dyDescent="0.25">
      <c r="A156" s="477"/>
      <c r="B156" s="477"/>
      <c r="C156" s="477"/>
      <c r="D156" s="1221"/>
      <c r="E156" s="477"/>
      <c r="F156" s="245"/>
      <c r="G156" s="245"/>
      <c r="H156" s="245"/>
      <c r="I156" s="245"/>
    </row>
    <row r="157" spans="1:9" x14ac:dyDescent="0.25">
      <c r="A157" s="487"/>
      <c r="B157" s="487"/>
      <c r="C157" s="487"/>
      <c r="D157" s="487"/>
      <c r="E157" s="245"/>
      <c r="F157" s="245"/>
      <c r="G157" s="245"/>
      <c r="H157" s="245"/>
      <c r="I157" s="245"/>
    </row>
    <row r="158" spans="1:9" s="29" customFormat="1" ht="18.75" thickBot="1" x14ac:dyDescent="0.25">
      <c r="A158" s="472" t="s">
        <v>764</v>
      </c>
      <c r="B158" s="488" t="s">
        <v>1153</v>
      </c>
      <c r="C158" s="488"/>
      <c r="D158" s="488"/>
      <c r="E158" s="489"/>
      <c r="F158" s="473"/>
      <c r="G158" s="966" t="s">
        <v>1</v>
      </c>
      <c r="H158" s="473"/>
      <c r="I158" s="966"/>
    </row>
    <row r="159" spans="1:9" ht="15.75" thickBot="1" x14ac:dyDescent="0.3">
      <c r="A159" s="469"/>
      <c r="B159" s="469"/>
      <c r="C159" s="2210" t="s">
        <v>737</v>
      </c>
      <c r="D159" s="2210"/>
      <c r="E159" s="464"/>
      <c r="F159" s="2210" t="s">
        <v>1015</v>
      </c>
      <c r="G159" s="2210"/>
      <c r="H159" s="30"/>
      <c r="I159" s="30"/>
    </row>
    <row r="160" spans="1:9" s="30" customFormat="1" ht="13.5" thickBot="1" x14ac:dyDescent="0.3">
      <c r="A160" s="96"/>
      <c r="B160" s="96"/>
      <c r="C160" s="1000" t="s">
        <v>1218</v>
      </c>
      <c r="D160" s="1001" t="s">
        <v>745</v>
      </c>
      <c r="E160" s="485"/>
      <c r="F160" s="1000" t="s">
        <v>1218</v>
      </c>
      <c r="G160" s="1001" t="s">
        <v>745</v>
      </c>
    </row>
    <row r="161" spans="1:7" s="30" customFormat="1" ht="11.25" x14ac:dyDescent="0.25">
      <c r="A161" s="177"/>
      <c r="B161" s="177"/>
      <c r="C161" s="721"/>
      <c r="D161" s="96"/>
      <c r="E161" s="464"/>
      <c r="F161" s="721"/>
      <c r="G161" s="96"/>
    </row>
    <row r="162" spans="1:7" s="30" customFormat="1" ht="11.25" x14ac:dyDescent="0.25">
      <c r="A162" s="177"/>
      <c r="B162" s="177"/>
      <c r="C162" s="721"/>
      <c r="D162" s="96"/>
      <c r="E162" s="464"/>
      <c r="F162" s="721"/>
      <c r="G162" s="96"/>
    </row>
    <row r="163" spans="1:7" s="30" customFormat="1" ht="11.25" x14ac:dyDescent="0.2">
      <c r="A163" s="303" t="s">
        <v>135</v>
      </c>
      <c r="B163" s="434" t="s">
        <v>246</v>
      </c>
      <c r="C163" s="791">
        <v>95094</v>
      </c>
      <c r="D163" s="393">
        <v>233624</v>
      </c>
      <c r="E163" s="464"/>
      <c r="F163" s="791">
        <v>93193</v>
      </c>
      <c r="G163" s="393">
        <v>230476</v>
      </c>
    </row>
    <row r="164" spans="1:7" s="30" customFormat="1" ht="11.25" x14ac:dyDescent="0.25">
      <c r="A164" s="241" t="s">
        <v>136</v>
      </c>
      <c r="B164" s="443" t="s">
        <v>524</v>
      </c>
      <c r="C164" s="699">
        <v>30000</v>
      </c>
      <c r="D164" s="1188">
        <v>0</v>
      </c>
      <c r="E164" s="464"/>
      <c r="F164" s="699">
        <v>30000</v>
      </c>
      <c r="G164" s="1188">
        <v>0</v>
      </c>
    </row>
    <row r="165" spans="1:7" s="30" customFormat="1" ht="12" thickBot="1" x14ac:dyDescent="0.3">
      <c r="A165" s="246" t="s">
        <v>445</v>
      </c>
      <c r="B165" s="249" t="s">
        <v>446</v>
      </c>
      <c r="C165" s="715">
        <v>4361</v>
      </c>
      <c r="D165" s="195">
        <v>2379</v>
      </c>
      <c r="E165" s="464"/>
      <c r="F165" s="715">
        <v>4361</v>
      </c>
      <c r="G165" s="195">
        <v>2379</v>
      </c>
    </row>
    <row r="166" spans="1:7" s="30" customFormat="1" ht="12" thickBot="1" x14ac:dyDescent="0.3">
      <c r="A166" s="266" t="s">
        <v>424</v>
      </c>
      <c r="B166" s="267" t="s">
        <v>713</v>
      </c>
      <c r="C166" s="744">
        <v>129455</v>
      </c>
      <c r="D166" s="265">
        <v>236003</v>
      </c>
      <c r="E166" s="464"/>
      <c r="F166" s="744">
        <v>127554</v>
      </c>
      <c r="G166" s="265">
        <v>232855</v>
      </c>
    </row>
    <row r="167" spans="1:7" ht="22.15" customHeight="1" x14ac:dyDescent="0.25">
      <c r="A167" s="55"/>
      <c r="B167" s="55"/>
      <c r="C167" s="55"/>
      <c r="D167" s="55"/>
    </row>
    <row r="168" spans="1:7" ht="27.6" customHeight="1" x14ac:dyDescent="0.25">
      <c r="A168" s="2208" t="s">
        <v>1295</v>
      </c>
      <c r="B168" s="2208"/>
      <c r="C168" s="2208"/>
      <c r="D168" s="2208"/>
      <c r="E168" s="2208"/>
    </row>
    <row r="169" spans="1:7" ht="22.9" customHeight="1" x14ac:dyDescent="0.25">
      <c r="A169" s="2208" t="s">
        <v>1296</v>
      </c>
      <c r="B169" s="2208"/>
      <c r="C169" s="2208"/>
      <c r="D169" s="2208"/>
      <c r="E169" s="2208"/>
    </row>
  </sheetData>
  <sheetProtection algorithmName="SHA-512" hashValue="7dmpW9XGlEn59bX3v+CN2RdS8MKcYdUjWjzGbNKU5CvHFLIoWX8mpyhnRji4PbSJV3txsaSIepcko7st+//Pkw==" saltValue="4Q1bSM0nTj5D16Ojm80JCA==" spinCount="100000" sheet="1" objects="1" scenarios="1"/>
  <mergeCells count="42">
    <mergeCell ref="A138:E138"/>
    <mergeCell ref="C116:E116"/>
    <mergeCell ref="G116:I116"/>
    <mergeCell ref="F147:G147"/>
    <mergeCell ref="A142:E142"/>
    <mergeCell ref="A140:E140"/>
    <mergeCell ref="A141:E141"/>
    <mergeCell ref="A139:E139"/>
    <mergeCell ref="G92:I92"/>
    <mergeCell ref="A92:A93"/>
    <mergeCell ref="B92:B93"/>
    <mergeCell ref="G62:I62"/>
    <mergeCell ref="A169:E169"/>
    <mergeCell ref="A168:E168"/>
    <mergeCell ref="A144:E144"/>
    <mergeCell ref="A143:E143"/>
    <mergeCell ref="C159:D159"/>
    <mergeCell ref="D62:F62"/>
    <mergeCell ref="C63:C65"/>
    <mergeCell ref="C92:E92"/>
    <mergeCell ref="F159:G159"/>
    <mergeCell ref="C105:D105"/>
    <mergeCell ref="F105:G105"/>
    <mergeCell ref="C147:D147"/>
    <mergeCell ref="C8:E8"/>
    <mergeCell ref="G8:I8"/>
    <mergeCell ref="G16:I16"/>
    <mergeCell ref="C44:H44"/>
    <mergeCell ref="J44:O44"/>
    <mergeCell ref="C16:E16"/>
    <mergeCell ref="M45:O45"/>
    <mergeCell ref="A45:A47"/>
    <mergeCell ref="B45:B47"/>
    <mergeCell ref="A62:A65"/>
    <mergeCell ref="B62:B65"/>
    <mergeCell ref="C45:E45"/>
    <mergeCell ref="F45:H45"/>
    <mergeCell ref="J45:L45"/>
    <mergeCell ref="K63:M63"/>
    <mergeCell ref="N63:P63"/>
    <mergeCell ref="D63:F63"/>
    <mergeCell ref="G63:I63"/>
  </mergeCells>
  <pageMargins left="0" right="0" top="0" bottom="0" header="0.31496062992125984" footer="0.31496062992125984"/>
  <pageSetup paperSize="9" scale="46" fitToHeight="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M178"/>
  <sheetViews>
    <sheetView showGridLines="0" workbookViewId="0">
      <pane ySplit="2" topLeftCell="A3" activePane="bottomLeft" state="frozen"/>
      <selection pane="bottomLeft" activeCell="A3" sqref="A3"/>
    </sheetView>
  </sheetViews>
  <sheetFormatPr defaultColWidth="9.140625" defaultRowHeight="15" outlineLevelRow="1" outlineLevelCol="1" x14ac:dyDescent="0.25"/>
  <cols>
    <col min="1" max="1" width="49.5703125" style="245" customWidth="1"/>
    <col min="2" max="2" width="49.5703125" style="245" customWidth="1" outlineLevel="1"/>
    <col min="3" max="3" width="10.85546875" style="245" customWidth="1" outlineLevel="1"/>
    <col min="4" max="4" width="16" style="245" customWidth="1"/>
    <col min="5" max="5" width="12.85546875" style="245" customWidth="1"/>
    <col min="6" max="8" width="15.85546875" style="245" customWidth="1"/>
    <col min="9" max="9" width="9.140625" style="245"/>
    <col min="10" max="10" width="15.85546875" style="245" customWidth="1"/>
    <col min="11" max="11" width="13" style="245" customWidth="1"/>
    <col min="12" max="12" width="14" style="245" customWidth="1"/>
    <col min="13" max="13" width="15.85546875" style="245" customWidth="1"/>
    <col min="14" max="14" width="11.28515625" style="245" customWidth="1"/>
    <col min="15" max="16384" width="9.140625" style="245"/>
  </cols>
  <sheetData>
    <row r="1" spans="1:13" x14ac:dyDescent="0.25">
      <c r="A1" s="471" t="str">
        <f>'Key Figures'!A1</f>
        <v>LATVENERGO KONCERNA KONSOLIDĒTIE un</v>
      </c>
      <c r="B1" s="471" t="str">
        <f>'Key Figures'!B1</f>
        <v>LATVENERGO GROUP CONSOLIDATED and</v>
      </c>
      <c r="C1" s="471"/>
    </row>
    <row r="2" spans="1:13" x14ac:dyDescent="0.25">
      <c r="A2" s="471" t="str">
        <f>'Key Figures'!A2</f>
        <v>AS „LATVENERGO” 2018. GADA FINANŠU PĀRSKATI</v>
      </c>
      <c r="B2" s="471" t="str">
        <f>'Key Figures'!B2</f>
        <v>LATVENERGO AS FINANCIAL STATEMENTS 2018</v>
      </c>
      <c r="C2" s="471"/>
    </row>
    <row r="3" spans="1:13" s="473" customFormat="1" ht="31.5" x14ac:dyDescent="0.25">
      <c r="A3" s="493" t="s">
        <v>766</v>
      </c>
      <c r="B3" s="493" t="s">
        <v>523</v>
      </c>
      <c r="C3" s="27"/>
      <c r="M3" s="245"/>
    </row>
    <row r="4" spans="1:13" s="473" customFormat="1" ht="15.75" x14ac:dyDescent="0.25">
      <c r="A4" s="472"/>
      <c r="B4" s="472"/>
      <c r="C4" s="472"/>
    </row>
    <row r="5" spans="1:13" ht="15.75" thickBot="1" x14ac:dyDescent="0.25">
      <c r="A5" s="494" t="s">
        <v>477</v>
      </c>
      <c r="B5" s="494" t="s">
        <v>478</v>
      </c>
      <c r="C5" s="495"/>
      <c r="H5" s="966" t="s">
        <v>1</v>
      </c>
      <c r="K5" s="966"/>
      <c r="M5" s="966" t="s">
        <v>1</v>
      </c>
    </row>
    <row r="6" spans="1:13" ht="15.75" thickBot="1" x14ac:dyDescent="0.3">
      <c r="A6" s="529"/>
      <c r="B6" s="529"/>
      <c r="C6" s="2213" t="s">
        <v>742</v>
      </c>
      <c r="D6" s="2213"/>
      <c r="E6" s="2213"/>
      <c r="F6" s="2213"/>
      <c r="G6" s="2213"/>
      <c r="H6" s="2213"/>
      <c r="J6" s="2213" t="s">
        <v>1178</v>
      </c>
      <c r="K6" s="2213"/>
      <c r="L6" s="2213"/>
      <c r="M6" s="2213"/>
    </row>
    <row r="7" spans="1:13" ht="45.75" thickBot="1" x14ac:dyDescent="0.25">
      <c r="A7" s="2218"/>
      <c r="B7" s="2218"/>
      <c r="C7" s="1436" t="s">
        <v>0</v>
      </c>
      <c r="D7" s="355" t="s">
        <v>137</v>
      </c>
      <c r="E7" s="355" t="s">
        <v>31</v>
      </c>
      <c r="F7" s="355" t="s">
        <v>1449</v>
      </c>
      <c r="G7" s="1437" t="s">
        <v>32</v>
      </c>
      <c r="H7" s="1437" t="s">
        <v>50</v>
      </c>
      <c r="J7" s="355" t="s">
        <v>137</v>
      </c>
      <c r="K7" s="355" t="s">
        <v>31</v>
      </c>
      <c r="L7" s="355" t="s">
        <v>1449</v>
      </c>
      <c r="M7" s="1437" t="s">
        <v>50</v>
      </c>
    </row>
    <row r="8" spans="1:13" ht="45.75" outlineLevel="1" thickBot="1" x14ac:dyDescent="0.25">
      <c r="A8" s="2218"/>
      <c r="B8" s="2218"/>
      <c r="C8" s="979" t="s">
        <v>715</v>
      </c>
      <c r="D8" s="496" t="s">
        <v>1310</v>
      </c>
      <c r="E8" s="986" t="s">
        <v>197</v>
      </c>
      <c r="F8" s="986" t="s">
        <v>1450</v>
      </c>
      <c r="G8" s="986" t="s">
        <v>198</v>
      </c>
      <c r="H8" s="986" t="s">
        <v>249</v>
      </c>
      <c r="J8" s="496" t="s">
        <v>1310</v>
      </c>
      <c r="K8" s="986" t="s">
        <v>197</v>
      </c>
      <c r="L8" s="986" t="s">
        <v>1450</v>
      </c>
      <c r="M8" s="986" t="s">
        <v>249</v>
      </c>
    </row>
    <row r="9" spans="1:13" ht="4.5" customHeight="1" x14ac:dyDescent="0.2">
      <c r="A9" s="102"/>
      <c r="B9" s="102"/>
      <c r="C9" s="1444"/>
      <c r="D9" s="96"/>
      <c r="E9" s="96"/>
      <c r="F9" s="96"/>
      <c r="G9" s="96"/>
      <c r="H9" s="102"/>
      <c r="J9" s="96"/>
      <c r="K9" s="96"/>
      <c r="L9" s="96"/>
      <c r="M9" s="102"/>
    </row>
    <row r="10" spans="1:13" ht="6.75" customHeight="1" thickBot="1" x14ac:dyDescent="0.3">
      <c r="A10" s="102"/>
      <c r="B10" s="102"/>
      <c r="C10" s="102"/>
      <c r="D10" s="96"/>
      <c r="E10" s="96"/>
      <c r="F10" s="96"/>
      <c r="G10" s="96"/>
      <c r="H10" s="102"/>
      <c r="J10" s="96"/>
      <c r="K10" s="96"/>
      <c r="L10" s="96"/>
      <c r="M10" s="102"/>
    </row>
    <row r="11" spans="1:13" x14ac:dyDescent="0.2">
      <c r="A11" s="766" t="s">
        <v>656</v>
      </c>
      <c r="B11" s="766" t="s">
        <v>649</v>
      </c>
      <c r="C11" s="847"/>
      <c r="D11" s="738">
        <v>946373</v>
      </c>
      <c r="E11" s="758">
        <v>-9409</v>
      </c>
      <c r="F11" s="758">
        <v>-3615</v>
      </c>
      <c r="G11" s="738">
        <v>110</v>
      </c>
      <c r="H11" s="738">
        <v>933459</v>
      </c>
      <c r="J11" s="738">
        <v>659429</v>
      </c>
      <c r="K11" s="758">
        <v>-9409</v>
      </c>
      <c r="L11" s="758">
        <v>-1086</v>
      </c>
      <c r="M11" s="738">
        <v>648934</v>
      </c>
    </row>
    <row r="12" spans="1:13" x14ac:dyDescent="0.25">
      <c r="A12" s="303"/>
      <c r="B12" s="303"/>
      <c r="C12" s="498"/>
      <c r="D12" s="461"/>
      <c r="E12" s="461"/>
      <c r="F12" s="1435"/>
      <c r="G12" s="461"/>
      <c r="H12" s="461"/>
      <c r="J12" s="461"/>
      <c r="K12" s="461"/>
      <c r="L12" s="1435"/>
      <c r="M12" s="461"/>
    </row>
    <row r="13" spans="1:13" ht="22.5" x14ac:dyDescent="0.2">
      <c r="A13" s="303" t="s">
        <v>597</v>
      </c>
      <c r="B13" s="303" t="s">
        <v>598</v>
      </c>
      <c r="C13" s="499" t="s">
        <v>577</v>
      </c>
      <c r="D13" s="500">
        <v>22167</v>
      </c>
      <c r="E13" s="1438">
        <v>0</v>
      </c>
      <c r="F13" s="1438">
        <v>0</v>
      </c>
      <c r="G13" s="1438">
        <v>0</v>
      </c>
      <c r="H13" s="501">
        <v>22167</v>
      </c>
      <c r="J13" s="500">
        <v>22167</v>
      </c>
      <c r="K13" s="1438">
        <v>0</v>
      </c>
      <c r="L13" s="1438">
        <v>0</v>
      </c>
      <c r="M13" s="897">
        <v>22167</v>
      </c>
    </row>
    <row r="14" spans="1:13" ht="22.5" x14ac:dyDescent="0.2">
      <c r="A14" s="241" t="s">
        <v>684</v>
      </c>
      <c r="B14" s="241" t="s">
        <v>716</v>
      </c>
      <c r="C14" s="502"/>
      <c r="D14" s="276">
        <v>-4377</v>
      </c>
      <c r="E14" s="1438">
        <v>0</v>
      </c>
      <c r="F14" s="1438">
        <v>0</v>
      </c>
      <c r="G14" s="1438">
        <v>0</v>
      </c>
      <c r="H14" s="501">
        <v>-4377</v>
      </c>
      <c r="J14" s="276">
        <v>-1762</v>
      </c>
      <c r="K14" s="1438">
        <v>0</v>
      </c>
      <c r="L14" s="1438">
        <v>0</v>
      </c>
      <c r="M14" s="273">
        <v>-1762</v>
      </c>
    </row>
    <row r="15" spans="1:13" x14ac:dyDescent="0.2">
      <c r="A15" s="241" t="s">
        <v>425</v>
      </c>
      <c r="B15" s="241" t="s">
        <v>518</v>
      </c>
      <c r="C15" s="502">
        <v>12</v>
      </c>
      <c r="D15" s="275">
        <v>-3325</v>
      </c>
      <c r="E15" s="1229">
        <v>0</v>
      </c>
      <c r="F15" s="1229">
        <v>0</v>
      </c>
      <c r="G15" s="1229">
        <v>0</v>
      </c>
      <c r="H15" s="380">
        <v>-3325</v>
      </c>
      <c r="J15" s="275">
        <v>-3325</v>
      </c>
      <c r="K15" s="1229">
        <v>0</v>
      </c>
      <c r="L15" s="1229">
        <v>0</v>
      </c>
      <c r="M15" s="380">
        <v>-3325</v>
      </c>
    </row>
    <row r="16" spans="1:13" x14ac:dyDescent="0.25">
      <c r="A16" s="241" t="s">
        <v>857</v>
      </c>
      <c r="B16" s="241" t="s">
        <v>1001</v>
      </c>
      <c r="C16" s="239">
        <v>12</v>
      </c>
      <c r="D16" s="275">
        <v>169560</v>
      </c>
      <c r="E16" s="1229">
        <v>0</v>
      </c>
      <c r="F16" s="275">
        <v>-638</v>
      </c>
      <c r="G16" s="1229">
        <v>0</v>
      </c>
      <c r="H16" s="368">
        <v>168922</v>
      </c>
      <c r="J16" s="186">
        <v>119384</v>
      </c>
      <c r="K16" s="1229">
        <v>0</v>
      </c>
      <c r="L16" s="275">
        <v>-192</v>
      </c>
      <c r="M16" s="368">
        <v>119192</v>
      </c>
    </row>
    <row r="17" spans="1:13" x14ac:dyDescent="0.25">
      <c r="A17" s="241" t="s">
        <v>1452</v>
      </c>
      <c r="B17" s="241" t="s">
        <v>1451</v>
      </c>
      <c r="C17" s="239" t="s">
        <v>1453</v>
      </c>
      <c r="D17" s="1229">
        <v>0</v>
      </c>
      <c r="E17" s="1229">
        <v>0</v>
      </c>
      <c r="F17" s="243">
        <v>3460</v>
      </c>
      <c r="G17" s="1229">
        <v>0</v>
      </c>
      <c r="H17" s="368">
        <v>3460</v>
      </c>
      <c r="J17" s="1229">
        <v>0</v>
      </c>
      <c r="K17" s="1229">
        <v>0</v>
      </c>
      <c r="L17" s="186">
        <v>1053</v>
      </c>
      <c r="M17" s="368">
        <v>1053</v>
      </c>
    </row>
    <row r="18" spans="1:13" ht="23.25" thickBot="1" x14ac:dyDescent="0.25">
      <c r="A18" s="303" t="s">
        <v>426</v>
      </c>
      <c r="B18" s="309" t="s">
        <v>427</v>
      </c>
      <c r="C18" s="1196">
        <v>23</v>
      </c>
      <c r="D18" s="1438">
        <v>0</v>
      </c>
      <c r="E18" s="226">
        <v>5422</v>
      </c>
      <c r="F18" s="1438">
        <v>0</v>
      </c>
      <c r="G18" s="1438">
        <v>0</v>
      </c>
      <c r="H18" s="842">
        <v>5422</v>
      </c>
      <c r="J18" s="1438">
        <v>0</v>
      </c>
      <c r="K18" s="226">
        <v>5422</v>
      </c>
      <c r="L18" s="1438">
        <v>0</v>
      </c>
      <c r="M18" s="842">
        <v>5422</v>
      </c>
    </row>
    <row r="19" spans="1:13" x14ac:dyDescent="0.2">
      <c r="A19" s="766" t="s">
        <v>767</v>
      </c>
      <c r="B19" s="766" t="s">
        <v>744</v>
      </c>
      <c r="C19" s="847"/>
      <c r="D19" s="738">
        <v>1130398</v>
      </c>
      <c r="E19" s="758">
        <v>-3987</v>
      </c>
      <c r="F19" s="758">
        <v>-793</v>
      </c>
      <c r="G19" s="738">
        <v>110</v>
      </c>
      <c r="H19" s="738">
        <v>1125728</v>
      </c>
      <c r="J19" s="738">
        <v>795893</v>
      </c>
      <c r="K19" s="758">
        <v>-3987</v>
      </c>
      <c r="L19" s="758">
        <v>-225</v>
      </c>
      <c r="M19" s="738">
        <v>791681</v>
      </c>
    </row>
    <row r="20" spans="1:13" x14ac:dyDescent="0.25">
      <c r="A20" s="303"/>
      <c r="B20" s="303"/>
      <c r="C20" s="498"/>
      <c r="D20" s="461"/>
      <c r="E20" s="461"/>
      <c r="F20" s="1435"/>
      <c r="G20" s="461"/>
      <c r="H20" s="461"/>
      <c r="J20" s="461"/>
      <c r="K20" s="461"/>
      <c r="L20" s="1435"/>
      <c r="M20" s="461"/>
    </row>
    <row r="21" spans="1:13" x14ac:dyDescent="0.2">
      <c r="A21" s="883" t="s">
        <v>1240</v>
      </c>
      <c r="B21" s="883" t="s">
        <v>1241</v>
      </c>
      <c r="C21" s="929"/>
      <c r="D21" s="1439">
        <v>-10229</v>
      </c>
      <c r="E21" s="1438">
        <v>0</v>
      </c>
      <c r="F21" s="1438">
        <v>0</v>
      </c>
      <c r="G21" s="1438">
        <v>0</v>
      </c>
      <c r="H21" s="924">
        <v>-10229</v>
      </c>
      <c r="I21" s="930"/>
      <c r="J21" s="1442">
        <v>-6549</v>
      </c>
      <c r="K21" s="1229">
        <v>0</v>
      </c>
      <c r="L21" s="1229">
        <v>0</v>
      </c>
      <c r="M21" s="824">
        <v>-6549</v>
      </c>
    </row>
    <row r="22" spans="1:13" ht="22.5" x14ac:dyDescent="0.25">
      <c r="A22" s="882" t="s">
        <v>1455</v>
      </c>
      <c r="B22" s="926" t="s">
        <v>1454</v>
      </c>
      <c r="C22" s="927" t="s">
        <v>1453</v>
      </c>
      <c r="D22" s="1438">
        <v>0</v>
      </c>
      <c r="E22" s="1438">
        <v>0</v>
      </c>
      <c r="F22" s="1233">
        <v>436</v>
      </c>
      <c r="G22" s="1438">
        <v>0</v>
      </c>
      <c r="H22" s="1237">
        <v>436</v>
      </c>
      <c r="I22" s="1443"/>
      <c r="J22" s="1438">
        <v>0</v>
      </c>
      <c r="K22" s="1438">
        <v>0</v>
      </c>
      <c r="L22" s="1439">
        <v>-108</v>
      </c>
      <c r="M22" s="1237">
        <v>-108</v>
      </c>
    </row>
    <row r="23" spans="1:13" ht="23.25" thickBot="1" x14ac:dyDescent="0.25">
      <c r="A23" s="303" t="s">
        <v>426</v>
      </c>
      <c r="B23" s="1440" t="s">
        <v>427</v>
      </c>
      <c r="C23" s="1441">
        <v>23</v>
      </c>
      <c r="D23" s="1438">
        <v>0</v>
      </c>
      <c r="E23" s="1438">
        <v>9531</v>
      </c>
      <c r="F23" s="1438">
        <v>0</v>
      </c>
      <c r="G23" s="1438">
        <v>0</v>
      </c>
      <c r="H23" s="924">
        <v>9531</v>
      </c>
      <c r="I23" s="930"/>
      <c r="J23" s="1438">
        <v>0</v>
      </c>
      <c r="K23" s="925">
        <v>9531</v>
      </c>
      <c r="L23" s="1438">
        <v>0</v>
      </c>
      <c r="M23" s="924">
        <v>9531</v>
      </c>
    </row>
    <row r="24" spans="1:13" ht="15.75" thickBot="1" x14ac:dyDescent="0.25">
      <c r="A24" s="844" t="s">
        <v>1309</v>
      </c>
      <c r="B24" s="844" t="s">
        <v>1224</v>
      </c>
      <c r="C24" s="845"/>
      <c r="D24" s="843">
        <v>1120169</v>
      </c>
      <c r="E24" s="776">
        <v>5544</v>
      </c>
      <c r="F24" s="776">
        <v>-357</v>
      </c>
      <c r="G24" s="843">
        <v>110</v>
      </c>
      <c r="H24" s="843">
        <v>1125466</v>
      </c>
      <c r="J24" s="843">
        <v>789344</v>
      </c>
      <c r="K24" s="776">
        <v>5544</v>
      </c>
      <c r="L24" s="776">
        <v>-333</v>
      </c>
      <c r="M24" s="843">
        <v>794555</v>
      </c>
    </row>
    <row r="25" spans="1:13" x14ac:dyDescent="0.25">
      <c r="A25" s="503"/>
      <c r="B25" s="503"/>
      <c r="C25" s="503"/>
    </row>
    <row r="26" spans="1:13" ht="15.75" thickBot="1" x14ac:dyDescent="0.25">
      <c r="A26" s="494" t="s">
        <v>483</v>
      </c>
      <c r="B26" s="494" t="s">
        <v>484</v>
      </c>
      <c r="C26" s="27"/>
      <c r="G26" s="966"/>
    </row>
    <row r="27" spans="1:13" ht="15.75" thickBot="1" x14ac:dyDescent="0.3">
      <c r="A27" s="529"/>
      <c r="B27" s="529"/>
      <c r="C27" s="2103" t="s">
        <v>737</v>
      </c>
      <c r="D27" s="2103"/>
      <c r="E27" s="464"/>
      <c r="F27" s="2103" t="s">
        <v>1015</v>
      </c>
      <c r="G27" s="2103"/>
    </row>
    <row r="28" spans="1:13" ht="15.75" thickBot="1" x14ac:dyDescent="0.3">
      <c r="A28" s="530"/>
      <c r="B28" s="530"/>
      <c r="C28" s="998">
        <v>2018</v>
      </c>
      <c r="D28" s="999">
        <v>2017</v>
      </c>
      <c r="E28" s="485"/>
      <c r="F28" s="998">
        <v>2018</v>
      </c>
      <c r="G28" s="999">
        <v>2017</v>
      </c>
    </row>
    <row r="29" spans="1:13" x14ac:dyDescent="0.25">
      <c r="A29" s="504"/>
      <c r="B29" s="504"/>
      <c r="C29" s="664"/>
      <c r="D29" s="282"/>
      <c r="E29" s="464"/>
      <c r="F29" s="664"/>
      <c r="G29" s="282"/>
    </row>
    <row r="30" spans="1:13" ht="22.5" x14ac:dyDescent="0.2">
      <c r="A30" s="187" t="s">
        <v>718</v>
      </c>
      <c r="B30" s="187" t="s">
        <v>717</v>
      </c>
      <c r="C30" s="791">
        <v>73423</v>
      </c>
      <c r="D30" s="892">
        <v>319670</v>
      </c>
      <c r="E30" s="464"/>
      <c r="F30" s="791">
        <v>212733</v>
      </c>
      <c r="G30" s="892">
        <v>150891</v>
      </c>
    </row>
    <row r="31" spans="1:13" x14ac:dyDescent="0.2">
      <c r="A31" s="178" t="s">
        <v>486</v>
      </c>
      <c r="B31" s="178" t="s">
        <v>485</v>
      </c>
      <c r="C31" s="727">
        <v>910323</v>
      </c>
      <c r="D31" s="133">
        <v>1288715</v>
      </c>
      <c r="E31" s="464"/>
      <c r="F31" s="727">
        <v>910323</v>
      </c>
      <c r="G31" s="1198">
        <v>1288715</v>
      </c>
    </row>
    <row r="32" spans="1:13" x14ac:dyDescent="0.25">
      <c r="A32" s="178" t="s">
        <v>480</v>
      </c>
      <c r="B32" s="178" t="s">
        <v>481</v>
      </c>
      <c r="C32" s="719">
        <v>8.1000000000000003E-2</v>
      </c>
      <c r="D32" s="1286">
        <v>0.25</v>
      </c>
      <c r="E32" s="464"/>
      <c r="F32" s="719">
        <v>0.23400000000000001</v>
      </c>
      <c r="G32" s="1286">
        <v>0.11700000000000001</v>
      </c>
    </row>
    <row r="33" spans="1:8" ht="15.75" thickBot="1" x14ac:dyDescent="0.3">
      <c r="A33" s="189" t="s">
        <v>479</v>
      </c>
      <c r="B33" s="189" t="s">
        <v>482</v>
      </c>
      <c r="C33" s="720">
        <v>8.1000000000000003E-2</v>
      </c>
      <c r="D33" s="1287">
        <v>0.25</v>
      </c>
      <c r="E33" s="464"/>
      <c r="F33" s="720">
        <v>0.23400000000000001</v>
      </c>
      <c r="G33" s="1287">
        <v>0.11700000000000001</v>
      </c>
    </row>
    <row r="34" spans="1:8" x14ac:dyDescent="0.25">
      <c r="A34" s="503"/>
      <c r="B34" s="503"/>
      <c r="C34" s="503"/>
      <c r="D34" s="464"/>
      <c r="E34" s="464"/>
      <c r="F34" s="464"/>
      <c r="G34" s="464"/>
    </row>
    <row r="35" spans="1:8" x14ac:dyDescent="0.25">
      <c r="A35" s="505"/>
      <c r="B35" s="505"/>
      <c r="C35" s="531"/>
      <c r="D35" s="464"/>
      <c r="E35" s="464"/>
      <c r="F35" s="464"/>
      <c r="G35" s="464"/>
    </row>
    <row r="36" spans="1:8" s="473" customFormat="1" ht="15.75" x14ac:dyDescent="0.25">
      <c r="A36" s="472" t="s">
        <v>1298</v>
      </c>
      <c r="B36" s="472" t="s">
        <v>1297</v>
      </c>
      <c r="C36" s="532"/>
      <c r="D36" s="464"/>
      <c r="E36" s="464"/>
      <c r="F36" s="464"/>
      <c r="G36" s="464"/>
    </row>
    <row r="37" spans="1:8" s="473" customFormat="1" ht="15.75" x14ac:dyDescent="0.25">
      <c r="A37" s="472"/>
      <c r="B37" s="472"/>
      <c r="C37" s="532"/>
      <c r="D37" s="464"/>
      <c r="E37" s="464"/>
      <c r="F37" s="464"/>
      <c r="G37" s="464"/>
    </row>
    <row r="38" spans="1:8" ht="45" x14ac:dyDescent="0.25">
      <c r="A38" s="1195" t="s">
        <v>1300</v>
      </c>
      <c r="B38" s="1195" t="s">
        <v>1299</v>
      </c>
      <c r="C38" s="27"/>
      <c r="D38" s="27"/>
      <c r="E38" s="27"/>
      <c r="F38" s="27"/>
      <c r="G38" s="464"/>
    </row>
    <row r="39" spans="1:8" x14ac:dyDescent="0.25">
      <c r="A39" s="506"/>
      <c r="B39" s="506"/>
      <c r="C39" s="27"/>
      <c r="D39" s="27"/>
      <c r="E39" s="27"/>
      <c r="F39" s="27"/>
      <c r="G39" s="464"/>
    </row>
    <row r="40" spans="1:8" s="485" customFormat="1" ht="26.25" thickBot="1" x14ac:dyDescent="0.25">
      <c r="A40" s="565" t="s">
        <v>1301</v>
      </c>
      <c r="B40" s="507" t="s">
        <v>1302</v>
      </c>
      <c r="C40" s="533"/>
      <c r="D40" s="464"/>
      <c r="E40" s="464"/>
      <c r="F40" s="464"/>
      <c r="G40" s="966" t="s">
        <v>1</v>
      </c>
    </row>
    <row r="41" spans="1:8" s="27" customFormat="1" ht="15.75" thickBot="1" x14ac:dyDescent="0.3">
      <c r="A41" s="348"/>
      <c r="B41" s="348"/>
      <c r="C41" s="2210" t="s">
        <v>737</v>
      </c>
      <c r="D41" s="2210"/>
      <c r="E41" s="104"/>
      <c r="F41" s="2210" t="s">
        <v>1015</v>
      </c>
      <c r="G41" s="2210"/>
    </row>
    <row r="42" spans="1:8" s="27" customFormat="1" ht="15.75" thickBot="1" x14ac:dyDescent="0.3">
      <c r="A42" s="350"/>
      <c r="B42" s="303"/>
      <c r="C42" s="1000" t="s">
        <v>1218</v>
      </c>
      <c r="D42" s="1001" t="s">
        <v>745</v>
      </c>
      <c r="E42" s="970"/>
      <c r="F42" s="1000" t="s">
        <v>1218</v>
      </c>
      <c r="G42" s="1001" t="s">
        <v>745</v>
      </c>
      <c r="H42" s="91"/>
    </row>
    <row r="43" spans="1:8" s="464" customFormat="1" ht="11.25" x14ac:dyDescent="0.25">
      <c r="A43" s="282"/>
      <c r="B43" s="282"/>
      <c r="C43" s="664"/>
      <c r="D43" s="282"/>
      <c r="F43" s="664"/>
      <c r="G43" s="282"/>
    </row>
    <row r="44" spans="1:8" s="464" customFormat="1" ht="11.25" x14ac:dyDescent="0.25">
      <c r="A44" s="174" t="s">
        <v>1305</v>
      </c>
      <c r="B44" s="303" t="s">
        <v>1303</v>
      </c>
      <c r="C44" s="721"/>
      <c r="D44" s="1229"/>
      <c r="F44" s="721"/>
      <c r="G44" s="96"/>
    </row>
    <row r="45" spans="1:8" s="464" customFormat="1" ht="11.25" x14ac:dyDescent="0.25">
      <c r="A45" s="241" t="s">
        <v>516</v>
      </c>
      <c r="B45" s="241" t="s">
        <v>522</v>
      </c>
      <c r="C45" s="699">
        <v>16935</v>
      </c>
      <c r="D45" s="222">
        <v>16984</v>
      </c>
      <c r="F45" s="699">
        <v>16935</v>
      </c>
      <c r="G45" s="180">
        <v>16984</v>
      </c>
    </row>
    <row r="46" spans="1:8" s="464" customFormat="1" ht="12" thickBot="1" x14ac:dyDescent="0.3">
      <c r="A46" s="491" t="s">
        <v>1306</v>
      </c>
      <c r="B46" s="491" t="s">
        <v>1304</v>
      </c>
      <c r="C46" s="794">
        <v>16935</v>
      </c>
      <c r="D46" s="386">
        <v>16984</v>
      </c>
      <c r="F46" s="794">
        <v>16935</v>
      </c>
      <c r="G46" s="386">
        <v>16984</v>
      </c>
    </row>
    <row r="47" spans="1:8" s="464" customFormat="1" ht="11.25" x14ac:dyDescent="0.25">
      <c r="A47" s="460"/>
      <c r="B47" s="460"/>
      <c r="C47" s="98"/>
      <c r="D47" s="98"/>
    </row>
    <row r="48" spans="1:8" s="464" customFormat="1" ht="11.25" x14ac:dyDescent="0.25">
      <c r="A48" s="460"/>
      <c r="B48" s="460"/>
      <c r="C48" s="98"/>
      <c r="D48" s="98"/>
    </row>
    <row r="49" spans="1:8" s="473" customFormat="1" ht="15.75" x14ac:dyDescent="0.25">
      <c r="A49" s="472" t="s">
        <v>1307</v>
      </c>
      <c r="B49" s="1288" t="s">
        <v>1308</v>
      </c>
      <c r="C49" s="532"/>
      <c r="D49" s="464"/>
      <c r="E49" s="464"/>
      <c r="F49" s="464"/>
      <c r="G49" s="464"/>
    </row>
    <row r="50" spans="1:8" s="464" customFormat="1" ht="11.25" x14ac:dyDescent="0.25">
      <c r="A50" s="508"/>
      <c r="B50" s="508"/>
    </row>
    <row r="51" spans="1:8" ht="15.75" thickBot="1" x14ac:dyDescent="0.25">
      <c r="A51" s="494"/>
      <c r="B51" s="494"/>
      <c r="G51" s="966" t="s">
        <v>1</v>
      </c>
    </row>
    <row r="52" spans="1:8" s="27" customFormat="1" ht="15.75" thickBot="1" x14ac:dyDescent="0.3">
      <c r="A52" s="348"/>
      <c r="B52" s="348"/>
      <c r="C52" s="2103" t="s">
        <v>737</v>
      </c>
      <c r="D52" s="2103"/>
      <c r="E52" s="104"/>
      <c r="F52" s="2103" t="s">
        <v>1015</v>
      </c>
      <c r="G52" s="2103"/>
    </row>
    <row r="53" spans="1:8" s="27" customFormat="1" ht="15.75" thickBot="1" x14ac:dyDescent="0.3">
      <c r="A53" s="350"/>
      <c r="B53" s="303"/>
      <c r="C53" s="1000" t="s">
        <v>1218</v>
      </c>
      <c r="D53" s="1001" t="s">
        <v>745</v>
      </c>
      <c r="E53" s="970"/>
      <c r="F53" s="1000" t="s">
        <v>1218</v>
      </c>
      <c r="G53" s="1001" t="s">
        <v>745</v>
      </c>
      <c r="H53" s="91"/>
    </row>
    <row r="54" spans="1:8" s="464" customFormat="1" ht="11.25" x14ac:dyDescent="0.25">
      <c r="A54" s="177"/>
      <c r="B54" s="177"/>
      <c r="C54" s="713"/>
      <c r="D54" s="177"/>
      <c r="F54" s="713"/>
      <c r="G54" s="177"/>
    </row>
    <row r="55" spans="1:8" s="464" customFormat="1" ht="11.25" x14ac:dyDescent="0.25">
      <c r="A55" s="174" t="s">
        <v>138</v>
      </c>
      <c r="B55" s="303" t="s">
        <v>517</v>
      </c>
      <c r="C55" s="727">
        <v>564711</v>
      </c>
      <c r="D55" s="222">
        <v>583313</v>
      </c>
      <c r="F55" s="727">
        <v>555251</v>
      </c>
      <c r="G55" s="222">
        <v>574764</v>
      </c>
    </row>
    <row r="56" spans="1:8" s="464" customFormat="1" ht="12" thickBot="1" x14ac:dyDescent="0.3">
      <c r="A56" s="246" t="s">
        <v>53</v>
      </c>
      <c r="B56" s="246" t="s">
        <v>282</v>
      </c>
      <c r="C56" s="717">
        <v>135317</v>
      </c>
      <c r="D56" s="374">
        <v>135361</v>
      </c>
      <c r="F56" s="727">
        <v>135317</v>
      </c>
      <c r="G56" s="222">
        <v>135361</v>
      </c>
    </row>
    <row r="57" spans="1:8" s="464" customFormat="1" ht="11.25" x14ac:dyDescent="0.25">
      <c r="A57" s="252" t="s">
        <v>139</v>
      </c>
      <c r="B57" s="252" t="s">
        <v>719</v>
      </c>
      <c r="C57" s="594">
        <v>700028</v>
      </c>
      <c r="D57" s="199">
        <v>718674</v>
      </c>
      <c r="F57" s="594">
        <v>690568</v>
      </c>
      <c r="G57" s="199">
        <v>710125</v>
      </c>
    </row>
    <row r="58" spans="1:8" s="464" customFormat="1" ht="11.25" x14ac:dyDescent="0.25">
      <c r="A58" s="241" t="s">
        <v>1127</v>
      </c>
      <c r="B58" s="241" t="s">
        <v>1130</v>
      </c>
      <c r="C58" s="727">
        <v>112102</v>
      </c>
      <c r="D58" s="222">
        <v>105931</v>
      </c>
      <c r="F58" s="727">
        <v>109512</v>
      </c>
      <c r="G58" s="222">
        <v>102522</v>
      </c>
    </row>
    <row r="59" spans="1:8" s="464" customFormat="1" ht="11.25" x14ac:dyDescent="0.25">
      <c r="A59" s="303" t="s">
        <v>140</v>
      </c>
      <c r="B59" s="174" t="s">
        <v>515</v>
      </c>
      <c r="C59" s="727">
        <v>529</v>
      </c>
      <c r="D59" s="222">
        <v>468</v>
      </c>
      <c r="F59" s="727">
        <v>504</v>
      </c>
      <c r="G59" s="222">
        <v>441</v>
      </c>
    </row>
    <row r="60" spans="1:8" s="464" customFormat="1" ht="23.25" thickBot="1" x14ac:dyDescent="0.25">
      <c r="A60" s="246" t="s">
        <v>345</v>
      </c>
      <c r="B60" s="574" t="s">
        <v>346</v>
      </c>
      <c r="C60" s="725">
        <v>1684</v>
      </c>
      <c r="D60" s="226">
        <v>1684</v>
      </c>
      <c r="F60" s="791">
        <v>1684</v>
      </c>
      <c r="G60" s="393">
        <v>1684</v>
      </c>
    </row>
    <row r="61" spans="1:8" s="464" customFormat="1" ht="12" thickBot="1" x14ac:dyDescent="0.3">
      <c r="A61" s="266" t="s">
        <v>141</v>
      </c>
      <c r="B61" s="266" t="s">
        <v>720</v>
      </c>
      <c r="C61" s="659">
        <v>114315</v>
      </c>
      <c r="D61" s="318">
        <v>108083</v>
      </c>
      <c r="F61" s="659">
        <v>111700</v>
      </c>
      <c r="G61" s="318">
        <v>104647</v>
      </c>
    </row>
    <row r="62" spans="1:8" s="464" customFormat="1" ht="12" thickBot="1" x14ac:dyDescent="0.3">
      <c r="A62" s="266" t="s">
        <v>142</v>
      </c>
      <c r="B62" s="266" t="s">
        <v>721</v>
      </c>
      <c r="C62" s="659">
        <v>814343</v>
      </c>
      <c r="D62" s="318">
        <v>826757</v>
      </c>
      <c r="F62" s="659">
        <v>802268</v>
      </c>
      <c r="G62" s="318">
        <v>814772</v>
      </c>
    </row>
    <row r="63" spans="1:8" x14ac:dyDescent="0.25">
      <c r="A63" s="439"/>
      <c r="B63" s="439"/>
    </row>
    <row r="64" spans="1:8" ht="15.75" thickBot="1" x14ac:dyDescent="0.25">
      <c r="A64" s="454" t="s">
        <v>1128</v>
      </c>
      <c r="B64" s="454" t="s">
        <v>1129</v>
      </c>
      <c r="G64" s="966" t="s">
        <v>1</v>
      </c>
    </row>
    <row r="65" spans="1:8" ht="15.75" thickBot="1" x14ac:dyDescent="0.3">
      <c r="A65" s="529"/>
      <c r="B65" s="529"/>
      <c r="C65" s="2103" t="s">
        <v>737</v>
      </c>
      <c r="D65" s="2103"/>
      <c r="E65" s="464"/>
      <c r="F65" s="2103" t="s">
        <v>1015</v>
      </c>
      <c r="G65" s="2103"/>
    </row>
    <row r="66" spans="1:8" ht="15.75" thickBot="1" x14ac:dyDescent="0.3">
      <c r="A66" s="530"/>
      <c r="B66" s="530"/>
      <c r="C66" s="998">
        <v>2018</v>
      </c>
      <c r="D66" s="999">
        <v>2017</v>
      </c>
      <c r="E66" s="485"/>
      <c r="F66" s="998">
        <v>2018</v>
      </c>
      <c r="G66" s="999">
        <v>2017</v>
      </c>
    </row>
    <row r="67" spans="1:8" s="464" customFormat="1" ht="11.25" x14ac:dyDescent="0.25">
      <c r="A67" s="509"/>
      <c r="B67" s="509"/>
      <c r="C67" s="848"/>
      <c r="D67" s="510"/>
      <c r="F67" s="848"/>
      <c r="G67" s="510"/>
    </row>
    <row r="68" spans="1:8" s="464" customFormat="1" ht="11.25" x14ac:dyDescent="0.25">
      <c r="A68" s="263" t="s">
        <v>97</v>
      </c>
      <c r="B68" s="460" t="s">
        <v>283</v>
      </c>
      <c r="C68" s="732">
        <v>826757</v>
      </c>
      <c r="D68" s="461">
        <v>791566</v>
      </c>
      <c r="F68" s="732">
        <v>814772</v>
      </c>
      <c r="G68" s="461">
        <v>778323</v>
      </c>
    </row>
    <row r="69" spans="1:8" s="464" customFormat="1" ht="11.25" x14ac:dyDescent="0.25">
      <c r="A69" s="241" t="s">
        <v>143</v>
      </c>
      <c r="B69" s="241" t="s">
        <v>284</v>
      </c>
      <c r="C69" s="699">
        <v>93500</v>
      </c>
      <c r="D69" s="180">
        <v>186500</v>
      </c>
      <c r="F69" s="699">
        <v>90000</v>
      </c>
      <c r="G69" s="180">
        <v>185000</v>
      </c>
    </row>
    <row r="70" spans="1:8" s="464" customFormat="1" ht="11.25" x14ac:dyDescent="0.25">
      <c r="A70" s="486" t="s">
        <v>55</v>
      </c>
      <c r="B70" s="486" t="s">
        <v>285</v>
      </c>
      <c r="C70" s="727">
        <v>-105931</v>
      </c>
      <c r="D70" s="222">
        <v>-80976</v>
      </c>
      <c r="F70" s="727">
        <v>-102522</v>
      </c>
      <c r="G70" s="222">
        <v>-78221</v>
      </c>
    </row>
    <row r="71" spans="1:8" s="464" customFormat="1" ht="11.25" x14ac:dyDescent="0.25">
      <c r="A71" s="241" t="s">
        <v>144</v>
      </c>
      <c r="B71" s="241" t="s">
        <v>286</v>
      </c>
      <c r="C71" s="727">
        <v>61</v>
      </c>
      <c r="D71" s="222">
        <v>-126</v>
      </c>
      <c r="F71" s="727">
        <v>62</v>
      </c>
      <c r="G71" s="222">
        <v>-123</v>
      </c>
    </row>
    <row r="72" spans="1:8" s="464" customFormat="1" ht="11.25" x14ac:dyDescent="0.2">
      <c r="A72" s="246" t="s">
        <v>772</v>
      </c>
      <c r="B72" s="246" t="s">
        <v>773</v>
      </c>
      <c r="C72" s="727" t="s">
        <v>525</v>
      </c>
      <c r="D72" s="393">
        <v>-70000</v>
      </c>
      <c r="F72" s="727" t="s">
        <v>525</v>
      </c>
      <c r="G72" s="393">
        <v>-70000</v>
      </c>
    </row>
    <row r="73" spans="1:8" s="464" customFormat="1" ht="12" thickBot="1" x14ac:dyDescent="0.25">
      <c r="A73" s="246" t="s">
        <v>774</v>
      </c>
      <c r="B73" s="246" t="s">
        <v>775</v>
      </c>
      <c r="C73" s="717">
        <v>-44</v>
      </c>
      <c r="D73" s="393">
        <v>-207</v>
      </c>
      <c r="F73" s="727">
        <v>-44</v>
      </c>
      <c r="G73" s="393">
        <v>-207</v>
      </c>
    </row>
    <row r="74" spans="1:8" s="464" customFormat="1" ht="12" thickBot="1" x14ac:dyDescent="0.3">
      <c r="A74" s="266" t="s">
        <v>99</v>
      </c>
      <c r="B74" s="266" t="s">
        <v>245</v>
      </c>
      <c r="C74" s="744">
        <v>814343</v>
      </c>
      <c r="D74" s="265">
        <v>826757</v>
      </c>
      <c r="F74" s="744">
        <v>802268</v>
      </c>
      <c r="G74" s="265">
        <v>814772</v>
      </c>
    </row>
    <row r="75" spans="1:8" x14ac:dyDescent="0.25">
      <c r="A75" s="439"/>
      <c r="B75" s="439"/>
    </row>
    <row r="76" spans="1:8" ht="15.75" thickBot="1" x14ac:dyDescent="0.25">
      <c r="A76" s="454" t="s">
        <v>1131</v>
      </c>
      <c r="B76" s="454" t="s">
        <v>1132</v>
      </c>
      <c r="G76" s="966" t="s">
        <v>1</v>
      </c>
    </row>
    <row r="77" spans="1:8" s="27" customFormat="1" ht="15.75" thickBot="1" x14ac:dyDescent="0.3">
      <c r="A77" s="348"/>
      <c r="B77" s="348"/>
      <c r="C77" s="2103" t="s">
        <v>737</v>
      </c>
      <c r="D77" s="2103"/>
      <c r="E77" s="104"/>
      <c r="F77" s="2103" t="s">
        <v>1015</v>
      </c>
      <c r="G77" s="2103"/>
    </row>
    <row r="78" spans="1:8" s="27" customFormat="1" ht="15.75" thickBot="1" x14ac:dyDescent="0.3">
      <c r="A78" s="350"/>
      <c r="B78" s="303"/>
      <c r="C78" s="1000" t="s">
        <v>1218</v>
      </c>
      <c r="D78" s="1001" t="s">
        <v>745</v>
      </c>
      <c r="E78" s="970"/>
      <c r="F78" s="1000" t="s">
        <v>1218</v>
      </c>
      <c r="G78" s="1001" t="s">
        <v>745</v>
      </c>
      <c r="H78" s="91"/>
    </row>
    <row r="79" spans="1:8" s="464" customFormat="1" ht="11.25" x14ac:dyDescent="0.25">
      <c r="A79" s="177"/>
      <c r="B79" s="177"/>
      <c r="C79" s="713"/>
      <c r="D79" s="177"/>
      <c r="F79" s="713"/>
      <c r="G79" s="177"/>
    </row>
    <row r="80" spans="1:8" s="464" customFormat="1" ht="11.25" x14ac:dyDescent="0.25">
      <c r="A80" s="174" t="s">
        <v>145</v>
      </c>
      <c r="B80" s="303" t="s">
        <v>287</v>
      </c>
      <c r="C80" s="718">
        <v>374864</v>
      </c>
      <c r="D80" s="93">
        <v>426102</v>
      </c>
      <c r="F80" s="718">
        <v>374864</v>
      </c>
      <c r="G80" s="93">
        <v>426102</v>
      </c>
    </row>
    <row r="81" spans="1:8" s="464" customFormat="1" ht="11.25" x14ac:dyDescent="0.25">
      <c r="A81" s="241" t="s">
        <v>347</v>
      </c>
      <c r="B81" s="241" t="s">
        <v>348</v>
      </c>
      <c r="C81" s="655">
        <v>302478</v>
      </c>
      <c r="D81" s="186">
        <v>263610</v>
      </c>
      <c r="F81" s="655">
        <v>290403</v>
      </c>
      <c r="G81" s="186">
        <v>251625</v>
      </c>
    </row>
    <row r="82" spans="1:8" s="464" customFormat="1" ht="12" thickBot="1" x14ac:dyDescent="0.3">
      <c r="A82" s="246" t="s">
        <v>53</v>
      </c>
      <c r="B82" s="246" t="s">
        <v>282</v>
      </c>
      <c r="C82" s="734">
        <v>137001</v>
      </c>
      <c r="D82" s="374">
        <v>137045</v>
      </c>
      <c r="F82" s="734">
        <v>137001</v>
      </c>
      <c r="G82" s="374">
        <v>137045</v>
      </c>
    </row>
    <row r="83" spans="1:8" s="464" customFormat="1" ht="12.75" thickBot="1" x14ac:dyDescent="0.3">
      <c r="A83" s="341" t="s">
        <v>154</v>
      </c>
      <c r="B83" s="341" t="s">
        <v>722</v>
      </c>
      <c r="C83" s="659">
        <v>814343</v>
      </c>
      <c r="D83" s="318">
        <v>826757</v>
      </c>
      <c r="F83" s="659">
        <v>802268</v>
      </c>
      <c r="G83" s="318">
        <v>814772</v>
      </c>
    </row>
    <row r="84" spans="1:8" x14ac:dyDescent="0.25">
      <c r="A84" s="511"/>
      <c r="B84" s="511"/>
    </row>
    <row r="85" spans="1:8" ht="24.75" thickBot="1" x14ac:dyDescent="0.25">
      <c r="A85" s="512" t="s">
        <v>1134</v>
      </c>
      <c r="B85" s="512" t="s">
        <v>1133</v>
      </c>
      <c r="G85" s="966" t="s">
        <v>1</v>
      </c>
    </row>
    <row r="86" spans="1:8" s="27" customFormat="1" ht="15.75" thickBot="1" x14ac:dyDescent="0.3">
      <c r="A86" s="348"/>
      <c r="B86" s="348"/>
      <c r="C86" s="2103" t="s">
        <v>737</v>
      </c>
      <c r="D86" s="2103"/>
      <c r="E86" s="104"/>
      <c r="F86" s="2103" t="s">
        <v>1015</v>
      </c>
      <c r="G86" s="2103"/>
    </row>
    <row r="87" spans="1:8" s="27" customFormat="1" ht="15.75" thickBot="1" x14ac:dyDescent="0.3">
      <c r="A87" s="350"/>
      <c r="B87" s="303"/>
      <c r="C87" s="1000" t="s">
        <v>1218</v>
      </c>
      <c r="D87" s="1001" t="s">
        <v>745</v>
      </c>
      <c r="E87" s="970"/>
      <c r="F87" s="1000" t="s">
        <v>1218</v>
      </c>
      <c r="G87" s="1001" t="s">
        <v>745</v>
      </c>
      <c r="H87" s="91"/>
    </row>
    <row r="88" spans="1:8" s="464" customFormat="1" ht="22.5" x14ac:dyDescent="0.25">
      <c r="A88" s="263" t="s">
        <v>447</v>
      </c>
      <c r="B88" s="320" t="s">
        <v>520</v>
      </c>
      <c r="C88" s="721"/>
      <c r="D88" s="96"/>
      <c r="F88" s="721"/>
      <c r="G88" s="96"/>
    </row>
    <row r="89" spans="1:8" s="464" customFormat="1" ht="11.25" x14ac:dyDescent="0.25">
      <c r="A89" s="241" t="s">
        <v>514</v>
      </c>
      <c r="B89" s="241" t="s">
        <v>519</v>
      </c>
      <c r="C89" s="700">
        <v>19910</v>
      </c>
      <c r="D89" s="243">
        <v>51733</v>
      </c>
      <c r="F89" s="700">
        <v>19910</v>
      </c>
      <c r="G89" s="243">
        <v>51733</v>
      </c>
    </row>
    <row r="90" spans="1:8" s="464" customFormat="1" ht="12" thickBot="1" x14ac:dyDescent="0.3">
      <c r="A90" s="241" t="s">
        <v>512</v>
      </c>
      <c r="B90" s="241" t="s">
        <v>509</v>
      </c>
      <c r="C90" s="700">
        <v>185317</v>
      </c>
      <c r="D90" s="243">
        <v>203543</v>
      </c>
      <c r="F90" s="700">
        <v>185317</v>
      </c>
      <c r="G90" s="243">
        <v>203543</v>
      </c>
    </row>
    <row r="91" spans="1:8" s="464" customFormat="1" ht="11.25" x14ac:dyDescent="0.25">
      <c r="A91" s="841" t="s">
        <v>155</v>
      </c>
      <c r="B91" s="841" t="s">
        <v>723</v>
      </c>
      <c r="C91" s="738">
        <v>205227</v>
      </c>
      <c r="D91" s="251">
        <v>255276</v>
      </c>
      <c r="F91" s="738">
        <v>205227</v>
      </c>
      <c r="G91" s="251">
        <v>255276</v>
      </c>
    </row>
    <row r="92" spans="1:8" s="464" customFormat="1" ht="22.5" x14ac:dyDescent="0.25">
      <c r="A92" s="290" t="s">
        <v>156</v>
      </c>
      <c r="B92" s="290" t="s">
        <v>521</v>
      </c>
      <c r="C92" s="757"/>
      <c r="D92" s="328"/>
      <c r="F92" s="757"/>
      <c r="G92" s="328"/>
    </row>
    <row r="93" spans="1:8" s="464" customFormat="1" ht="11.25" x14ac:dyDescent="0.25">
      <c r="A93" s="241" t="s">
        <v>514</v>
      </c>
      <c r="B93" s="241" t="s">
        <v>519</v>
      </c>
      <c r="C93" s="700">
        <v>94405</v>
      </c>
      <c r="D93" s="243">
        <v>56350</v>
      </c>
      <c r="F93" s="700">
        <v>91790</v>
      </c>
      <c r="G93" s="243">
        <v>52915</v>
      </c>
    </row>
    <row r="94" spans="1:8" s="464" customFormat="1" ht="11.25" x14ac:dyDescent="0.25">
      <c r="A94" s="241" t="s">
        <v>512</v>
      </c>
      <c r="B94" s="241" t="s">
        <v>509</v>
      </c>
      <c r="C94" s="700">
        <v>313404</v>
      </c>
      <c r="D94" s="243">
        <v>338240</v>
      </c>
      <c r="F94" s="700">
        <v>305158</v>
      </c>
      <c r="G94" s="243">
        <v>330119</v>
      </c>
    </row>
    <row r="95" spans="1:8" s="464" customFormat="1" ht="11.25" x14ac:dyDescent="0.25">
      <c r="A95" s="241" t="s">
        <v>513</v>
      </c>
      <c r="B95" s="241" t="s">
        <v>510</v>
      </c>
      <c r="C95" s="700">
        <v>201307</v>
      </c>
      <c r="D95" s="243">
        <v>176891</v>
      </c>
      <c r="F95" s="700">
        <v>200093</v>
      </c>
      <c r="G95" s="243">
        <v>176462</v>
      </c>
    </row>
    <row r="96" spans="1:8" s="464" customFormat="1" ht="11.25" x14ac:dyDescent="0.25">
      <c r="A96" s="237" t="s">
        <v>146</v>
      </c>
      <c r="B96" s="237" t="s">
        <v>724</v>
      </c>
      <c r="C96" s="742">
        <v>609116</v>
      </c>
      <c r="D96" s="242">
        <v>571481</v>
      </c>
      <c r="F96" s="742">
        <v>597041</v>
      </c>
      <c r="G96" s="242">
        <v>559496</v>
      </c>
    </row>
    <row r="97" spans="1:8" s="464" customFormat="1" ht="12" thickBot="1" x14ac:dyDescent="0.3">
      <c r="A97" s="246"/>
      <c r="B97" s="246"/>
      <c r="C97" s="735"/>
      <c r="D97" s="853"/>
      <c r="F97" s="735"/>
      <c r="G97" s="853"/>
    </row>
    <row r="98" spans="1:8" s="464" customFormat="1" ht="12" thickBot="1" x14ac:dyDescent="0.3">
      <c r="A98" s="266" t="s">
        <v>142</v>
      </c>
      <c r="B98" s="266" t="s">
        <v>721</v>
      </c>
      <c r="C98" s="744">
        <v>814343</v>
      </c>
      <c r="D98" s="265">
        <v>826757</v>
      </c>
      <c r="F98" s="744">
        <v>802268</v>
      </c>
      <c r="G98" s="265">
        <v>814772</v>
      </c>
    </row>
    <row r="99" spans="1:8" x14ac:dyDescent="0.25">
      <c r="A99" s="513"/>
      <c r="B99" s="513"/>
    </row>
    <row r="100" spans="1:8" ht="36.75" thickBot="1" x14ac:dyDescent="0.25">
      <c r="A100" s="512" t="s">
        <v>1135</v>
      </c>
      <c r="B100" s="514" t="s">
        <v>1136</v>
      </c>
      <c r="G100" s="966" t="s">
        <v>1</v>
      </c>
    </row>
    <row r="101" spans="1:8" s="27" customFormat="1" ht="15.75" thickBot="1" x14ac:dyDescent="0.3">
      <c r="A101" s="348"/>
      <c r="B101" s="348"/>
      <c r="C101" s="2103" t="s">
        <v>737</v>
      </c>
      <c r="D101" s="2103"/>
      <c r="E101" s="104"/>
      <c r="F101" s="2103" t="s">
        <v>1015</v>
      </c>
      <c r="G101" s="2103"/>
    </row>
    <row r="102" spans="1:8" s="27" customFormat="1" ht="15.75" thickBot="1" x14ac:dyDescent="0.3">
      <c r="A102" s="350"/>
      <c r="B102" s="303"/>
      <c r="C102" s="1000" t="s">
        <v>1218</v>
      </c>
      <c r="D102" s="1001" t="s">
        <v>745</v>
      </c>
      <c r="E102" s="970"/>
      <c r="F102" s="1000" t="s">
        <v>1218</v>
      </c>
      <c r="G102" s="1001" t="s">
        <v>745</v>
      </c>
      <c r="H102" s="91"/>
    </row>
    <row r="103" spans="1:8" s="464" customFormat="1" ht="11.25" x14ac:dyDescent="0.25">
      <c r="A103" s="177"/>
      <c r="B103" s="177"/>
      <c r="C103" s="713"/>
      <c r="D103" s="177"/>
      <c r="F103" s="713"/>
      <c r="G103" s="177"/>
    </row>
    <row r="104" spans="1:8" s="464" customFormat="1" ht="11.25" x14ac:dyDescent="0.25">
      <c r="A104" s="174" t="s">
        <v>511</v>
      </c>
      <c r="B104" s="303" t="s">
        <v>508</v>
      </c>
      <c r="C104" s="685">
        <v>385765</v>
      </c>
      <c r="D104" s="97">
        <v>379854</v>
      </c>
      <c r="F104" s="685">
        <v>373690</v>
      </c>
      <c r="G104" s="97">
        <v>367869</v>
      </c>
    </row>
    <row r="105" spans="1:8" s="464" customFormat="1" ht="11.25" x14ac:dyDescent="0.25">
      <c r="A105" s="361" t="s">
        <v>512</v>
      </c>
      <c r="B105" s="361" t="s">
        <v>509</v>
      </c>
      <c r="C105" s="700">
        <v>353578</v>
      </c>
      <c r="D105" s="243">
        <v>396903</v>
      </c>
      <c r="F105" s="700">
        <v>353578</v>
      </c>
      <c r="G105" s="243">
        <v>396903</v>
      </c>
    </row>
    <row r="106" spans="1:8" s="464" customFormat="1" ht="12" thickBot="1" x14ac:dyDescent="0.3">
      <c r="A106" s="246" t="s">
        <v>513</v>
      </c>
      <c r="B106" s="246" t="s">
        <v>510</v>
      </c>
      <c r="C106" s="757">
        <v>75000</v>
      </c>
      <c r="D106" s="328">
        <v>50000</v>
      </c>
      <c r="F106" s="757">
        <v>75000</v>
      </c>
      <c r="G106" s="328">
        <v>50000</v>
      </c>
    </row>
    <row r="107" spans="1:8" s="464" customFormat="1" ht="12" thickBot="1" x14ac:dyDescent="0.3">
      <c r="A107" s="828" t="s">
        <v>142</v>
      </c>
      <c r="B107" s="828" t="s">
        <v>725</v>
      </c>
      <c r="C107" s="659">
        <v>814343</v>
      </c>
      <c r="D107" s="318">
        <v>826757</v>
      </c>
      <c r="F107" s="659">
        <v>802268</v>
      </c>
      <c r="G107" s="318">
        <v>814772</v>
      </c>
    </row>
    <row r="108" spans="1:8" x14ac:dyDescent="0.25">
      <c r="A108" s="506"/>
      <c r="B108" s="506"/>
      <c r="C108" s="506"/>
    </row>
    <row r="109" spans="1:8" x14ac:dyDescent="0.25">
      <c r="A109" s="506"/>
      <c r="B109" s="506"/>
      <c r="C109" s="506"/>
    </row>
    <row r="110" spans="1:8" ht="15.75" x14ac:dyDescent="0.25">
      <c r="A110" s="472" t="s">
        <v>1340</v>
      </c>
      <c r="B110" s="472" t="s">
        <v>1325</v>
      </c>
      <c r="C110" s="506"/>
    </row>
    <row r="111" spans="1:8" x14ac:dyDescent="0.25">
      <c r="A111" s="494"/>
      <c r="B111" s="494"/>
      <c r="C111" s="506"/>
    </row>
    <row r="112" spans="1:8" x14ac:dyDescent="0.25">
      <c r="A112" s="494"/>
      <c r="B112" s="494"/>
      <c r="C112" s="506"/>
    </row>
    <row r="113" spans="1:12" ht="25.5" x14ac:dyDescent="0.25">
      <c r="A113" s="479" t="s">
        <v>147</v>
      </c>
      <c r="B113" s="479" t="s">
        <v>288</v>
      </c>
      <c r="C113" s="481"/>
    </row>
    <row r="114" spans="1:12" x14ac:dyDescent="0.25">
      <c r="A114" s="479"/>
      <c r="B114" s="481"/>
      <c r="C114" s="481"/>
      <c r="D114" s="27"/>
      <c r="E114" s="27"/>
      <c r="F114" s="27"/>
    </row>
    <row r="115" spans="1:12" ht="26.25" thickBot="1" x14ac:dyDescent="0.25">
      <c r="A115" s="515" t="s">
        <v>726</v>
      </c>
      <c r="B115" s="515" t="s">
        <v>727</v>
      </c>
      <c r="C115" s="516"/>
      <c r="D115" s="27"/>
      <c r="E115" s="27"/>
      <c r="F115" s="27"/>
      <c r="L115" s="966" t="s">
        <v>1</v>
      </c>
    </row>
    <row r="116" spans="1:12" ht="15.75" thickBot="1" x14ac:dyDescent="0.3">
      <c r="A116" s="535"/>
      <c r="B116" s="535"/>
      <c r="C116" s="534"/>
      <c r="D116" s="2103" t="s">
        <v>737</v>
      </c>
      <c r="E116" s="2103"/>
      <c r="F116" s="2103"/>
      <c r="G116" s="2103"/>
      <c r="I116" s="2103" t="s">
        <v>1015</v>
      </c>
      <c r="J116" s="2103"/>
      <c r="K116" s="2103"/>
      <c r="L116" s="2103"/>
    </row>
    <row r="117" spans="1:12" s="464" customFormat="1" ht="23.25" thickBot="1" x14ac:dyDescent="0.3">
      <c r="A117" s="96"/>
      <c r="B117" s="96"/>
      <c r="C117" s="459" t="s">
        <v>389</v>
      </c>
      <c r="D117" s="2216" t="s">
        <v>1218</v>
      </c>
      <c r="E117" s="2216"/>
      <c r="F117" s="2217" t="s">
        <v>745</v>
      </c>
      <c r="G117" s="2217"/>
      <c r="H117" s="485"/>
      <c r="I117" s="2216" t="s">
        <v>1218</v>
      </c>
      <c r="J117" s="2216"/>
      <c r="K117" s="2217" t="s">
        <v>745</v>
      </c>
      <c r="L117" s="2217"/>
    </row>
    <row r="118" spans="1:12" s="464" customFormat="1" ht="11.25" x14ac:dyDescent="0.25">
      <c r="A118" s="518" t="s">
        <v>148</v>
      </c>
      <c r="B118" s="518"/>
      <c r="C118" s="519"/>
      <c r="D118" s="830" t="s">
        <v>115</v>
      </c>
      <c r="E118" s="830" t="s">
        <v>116</v>
      </c>
      <c r="F118" s="102" t="s">
        <v>115</v>
      </c>
      <c r="G118" s="102" t="s">
        <v>116</v>
      </c>
      <c r="I118" s="830" t="s">
        <v>115</v>
      </c>
      <c r="J118" s="830" t="s">
        <v>116</v>
      </c>
      <c r="K118" s="102" t="s">
        <v>115</v>
      </c>
      <c r="L118" s="102" t="s">
        <v>116</v>
      </c>
    </row>
    <row r="119" spans="1:12" s="464" customFormat="1" ht="11.25" outlineLevel="1" x14ac:dyDescent="0.25">
      <c r="A119" s="518"/>
      <c r="B119" s="518"/>
      <c r="C119" s="519"/>
      <c r="D119" s="830" t="s">
        <v>319</v>
      </c>
      <c r="E119" s="830" t="s">
        <v>321</v>
      </c>
      <c r="F119" s="102" t="s">
        <v>319</v>
      </c>
      <c r="G119" s="102" t="s">
        <v>321</v>
      </c>
      <c r="I119" s="830" t="s">
        <v>319</v>
      </c>
      <c r="J119" s="830" t="s">
        <v>321</v>
      </c>
      <c r="K119" s="102" t="s">
        <v>319</v>
      </c>
      <c r="L119" s="102" t="s">
        <v>321</v>
      </c>
    </row>
    <row r="120" spans="1:12" s="464" customFormat="1" ht="11.25" x14ac:dyDescent="0.25">
      <c r="A120" s="361" t="s">
        <v>363</v>
      </c>
      <c r="B120" s="486" t="s">
        <v>374</v>
      </c>
      <c r="C120" s="239" t="s">
        <v>1374</v>
      </c>
      <c r="D120" s="1194">
        <v>0</v>
      </c>
      <c r="E120" s="699">
        <v>-7375</v>
      </c>
      <c r="F120" s="113">
        <v>31</v>
      </c>
      <c r="G120" s="113">
        <v>-8061</v>
      </c>
      <c r="I120" s="1194">
        <v>0</v>
      </c>
      <c r="J120" s="699">
        <v>-7375</v>
      </c>
      <c r="K120" s="180">
        <v>31</v>
      </c>
      <c r="L120" s="180">
        <v>-8061</v>
      </c>
    </row>
    <row r="121" spans="1:12" s="464" customFormat="1" ht="11.25" x14ac:dyDescent="0.25">
      <c r="A121" s="361" t="s">
        <v>505</v>
      </c>
      <c r="B121" s="486" t="s">
        <v>504</v>
      </c>
      <c r="C121" s="239" t="s">
        <v>1375</v>
      </c>
      <c r="D121" s="699">
        <v>15853</v>
      </c>
      <c r="E121" s="1194">
        <v>0</v>
      </c>
      <c r="F121" s="113">
        <v>4588</v>
      </c>
      <c r="G121" s="113">
        <v>-23</v>
      </c>
      <c r="I121" s="699">
        <v>15853</v>
      </c>
      <c r="J121" s="1194">
        <v>0</v>
      </c>
      <c r="K121" s="180">
        <v>4588</v>
      </c>
      <c r="L121" s="180">
        <v>-23</v>
      </c>
    </row>
    <row r="122" spans="1:12" s="464" customFormat="1" ht="12" thickBot="1" x14ac:dyDescent="0.3">
      <c r="A122" s="1296" t="s">
        <v>1372</v>
      </c>
      <c r="B122" s="1296" t="s">
        <v>1373</v>
      </c>
      <c r="C122" s="498" t="s">
        <v>1376</v>
      </c>
      <c r="D122" s="1194">
        <v>0</v>
      </c>
      <c r="E122" s="717">
        <v>-2829</v>
      </c>
      <c r="F122" s="1238">
        <v>0</v>
      </c>
      <c r="G122" s="1238">
        <v>0</v>
      </c>
      <c r="I122" s="1194">
        <v>0</v>
      </c>
      <c r="J122" s="717">
        <v>-2829</v>
      </c>
      <c r="K122" s="1238">
        <v>0</v>
      </c>
      <c r="L122" s="1238">
        <v>0</v>
      </c>
    </row>
    <row r="123" spans="1:12" s="464" customFormat="1" ht="12" thickBot="1" x14ac:dyDescent="0.3">
      <c r="A123" s="854" t="s">
        <v>149</v>
      </c>
      <c r="B123" s="854" t="s">
        <v>728</v>
      </c>
      <c r="C123" s="674"/>
      <c r="D123" s="785">
        <v>15853</v>
      </c>
      <c r="E123" s="785">
        <v>-10204</v>
      </c>
      <c r="F123" s="638">
        <v>4619</v>
      </c>
      <c r="G123" s="638">
        <v>-8084</v>
      </c>
      <c r="I123" s="785">
        <v>15853</v>
      </c>
      <c r="J123" s="785">
        <v>-10204</v>
      </c>
      <c r="K123" s="638">
        <v>4619</v>
      </c>
      <c r="L123" s="638">
        <v>-8084</v>
      </c>
    </row>
    <row r="124" spans="1:12" s="464" customFormat="1" ht="11.25" x14ac:dyDescent="0.25">
      <c r="A124" s="1002"/>
      <c r="B124" s="1002"/>
      <c r="C124" s="988"/>
      <c r="D124" s="1003"/>
      <c r="E124" s="70"/>
      <c r="F124" s="1003"/>
      <c r="G124" s="70"/>
      <c r="H124" s="1004"/>
      <c r="I124" s="1003"/>
      <c r="J124" s="70"/>
      <c r="K124" s="375"/>
      <c r="L124" s="987"/>
    </row>
    <row r="125" spans="1:12" ht="15.75" thickBot="1" x14ac:dyDescent="0.25">
      <c r="A125" s="520"/>
      <c r="B125" s="521"/>
      <c r="C125" s="521"/>
      <c r="D125" s="296"/>
      <c r="E125" s="296"/>
      <c r="F125" s="296"/>
      <c r="G125" s="296"/>
      <c r="H125" s="296"/>
      <c r="L125" s="966" t="s">
        <v>1</v>
      </c>
    </row>
    <row r="126" spans="1:12" ht="15.75" thickBot="1" x14ac:dyDescent="0.3">
      <c r="A126" s="535"/>
      <c r="B126" s="535"/>
      <c r="C126" s="537"/>
      <c r="D126" s="2103" t="s">
        <v>737</v>
      </c>
      <c r="E126" s="2103"/>
      <c r="F126" s="2103"/>
      <c r="G126" s="2103"/>
      <c r="I126" s="2103" t="s">
        <v>1015</v>
      </c>
      <c r="J126" s="2103"/>
      <c r="K126" s="2103"/>
      <c r="L126" s="2103"/>
    </row>
    <row r="127" spans="1:12" s="464" customFormat="1" ht="13.5" thickBot="1" x14ac:dyDescent="0.3">
      <c r="A127" s="96"/>
      <c r="B127" s="96"/>
      <c r="C127" s="261"/>
      <c r="D127" s="2216" t="s">
        <v>1218</v>
      </c>
      <c r="E127" s="2216"/>
      <c r="F127" s="2217" t="s">
        <v>745</v>
      </c>
      <c r="G127" s="2217"/>
      <c r="H127" s="485"/>
      <c r="I127" s="2216" t="s">
        <v>1218</v>
      </c>
      <c r="J127" s="2216"/>
      <c r="K127" s="2217" t="s">
        <v>745</v>
      </c>
      <c r="L127" s="2217"/>
    </row>
    <row r="128" spans="1:12" s="464" customFormat="1" ht="11.25" x14ac:dyDescent="0.25">
      <c r="A128" s="522"/>
      <c r="B128" s="522"/>
      <c r="C128" s="522"/>
      <c r="D128" s="830" t="s">
        <v>115</v>
      </c>
      <c r="E128" s="830" t="s">
        <v>116</v>
      </c>
      <c r="F128" s="102" t="s">
        <v>115</v>
      </c>
      <c r="G128" s="102" t="s">
        <v>116</v>
      </c>
      <c r="I128" s="830" t="s">
        <v>115</v>
      </c>
      <c r="J128" s="830" t="s">
        <v>116</v>
      </c>
      <c r="K128" s="102" t="s">
        <v>115</v>
      </c>
      <c r="L128" s="102" t="s">
        <v>116</v>
      </c>
    </row>
    <row r="129" spans="1:12" s="464" customFormat="1" ht="11.25" outlineLevel="1" x14ac:dyDescent="0.25">
      <c r="A129" s="522"/>
      <c r="B129" s="522"/>
      <c r="C129" s="522"/>
      <c r="D129" s="830" t="s">
        <v>319</v>
      </c>
      <c r="E129" s="830" t="s">
        <v>321</v>
      </c>
      <c r="F129" s="102" t="s">
        <v>319</v>
      </c>
      <c r="G129" s="102" t="s">
        <v>321</v>
      </c>
      <c r="I129" s="830" t="s">
        <v>319</v>
      </c>
      <c r="J129" s="830" t="s">
        <v>321</v>
      </c>
      <c r="K129" s="102" t="s">
        <v>319</v>
      </c>
      <c r="L129" s="102" t="s">
        <v>321</v>
      </c>
    </row>
    <row r="130" spans="1:12" s="464" customFormat="1" ht="11.25" x14ac:dyDescent="0.25">
      <c r="A130" s="486" t="s">
        <v>150</v>
      </c>
      <c r="B130" s="486" t="s">
        <v>729</v>
      </c>
      <c r="C130" s="486"/>
      <c r="D130" s="1194">
        <v>0</v>
      </c>
      <c r="E130" s="699">
        <v>-3923</v>
      </c>
      <c r="F130" s="1188">
        <v>0</v>
      </c>
      <c r="G130" s="180">
        <v>-4914</v>
      </c>
      <c r="I130" s="1194">
        <v>0</v>
      </c>
      <c r="J130" s="699">
        <v>-3923</v>
      </c>
      <c r="K130" s="1188">
        <v>0</v>
      </c>
      <c r="L130" s="180">
        <v>-4914</v>
      </c>
    </row>
    <row r="131" spans="1:12" s="464" customFormat="1" ht="12" thickBot="1" x14ac:dyDescent="0.3">
      <c r="A131" s="836" t="s">
        <v>151</v>
      </c>
      <c r="B131" s="836" t="s">
        <v>289</v>
      </c>
      <c r="C131" s="836"/>
      <c r="D131" s="715">
        <v>15853</v>
      </c>
      <c r="E131" s="717">
        <v>-6281</v>
      </c>
      <c r="F131" s="195">
        <v>4619</v>
      </c>
      <c r="G131" s="374">
        <v>-3170</v>
      </c>
      <c r="I131" s="715">
        <v>15853</v>
      </c>
      <c r="J131" s="717">
        <v>-6281</v>
      </c>
      <c r="K131" s="195">
        <v>4619</v>
      </c>
      <c r="L131" s="374">
        <v>-3170</v>
      </c>
    </row>
    <row r="132" spans="1:12" s="464" customFormat="1" ht="12" thickBot="1" x14ac:dyDescent="0.3">
      <c r="A132" s="854" t="s">
        <v>149</v>
      </c>
      <c r="B132" s="854" t="s">
        <v>730</v>
      </c>
      <c r="C132" s="854"/>
      <c r="D132" s="785">
        <v>15853</v>
      </c>
      <c r="E132" s="785">
        <v>-10204</v>
      </c>
      <c r="F132" s="638">
        <v>4619</v>
      </c>
      <c r="G132" s="638">
        <v>-8084</v>
      </c>
      <c r="I132" s="785">
        <v>15853</v>
      </c>
      <c r="J132" s="785">
        <v>-10204</v>
      </c>
      <c r="K132" s="638">
        <v>4619</v>
      </c>
      <c r="L132" s="638">
        <v>-8084</v>
      </c>
    </row>
    <row r="133" spans="1:12" x14ac:dyDescent="0.25">
      <c r="A133" s="523"/>
      <c r="B133" s="523"/>
      <c r="C133" s="523"/>
    </row>
    <row r="134" spans="1:12" ht="24.75" thickBot="1" x14ac:dyDescent="0.25">
      <c r="A134" s="524" t="s">
        <v>1378</v>
      </c>
      <c r="B134" s="454" t="s">
        <v>1379</v>
      </c>
      <c r="C134" s="523"/>
      <c r="H134" s="966" t="s">
        <v>1</v>
      </c>
    </row>
    <row r="135" spans="1:12" ht="15.75" thickBot="1" x14ac:dyDescent="0.3">
      <c r="A135" s="538"/>
      <c r="B135" s="539"/>
      <c r="C135" s="2119" t="s">
        <v>389</v>
      </c>
      <c r="D135" s="2103" t="s">
        <v>737</v>
      </c>
      <c r="E135" s="2103"/>
      <c r="F135" s="490"/>
      <c r="G135" s="2103" t="s">
        <v>1015</v>
      </c>
      <c r="H135" s="2103"/>
    </row>
    <row r="136" spans="1:12" ht="15.75" thickBot="1" x14ac:dyDescent="0.3">
      <c r="A136" s="96"/>
      <c r="B136" s="96"/>
      <c r="C136" s="2219"/>
      <c r="D136" s="974">
        <v>2018</v>
      </c>
      <c r="E136" s="975">
        <v>2017</v>
      </c>
      <c r="F136" s="485"/>
      <c r="G136" s="974">
        <v>2018</v>
      </c>
      <c r="H136" s="975">
        <v>2017</v>
      </c>
    </row>
    <row r="137" spans="1:12" x14ac:dyDescent="0.25">
      <c r="A137" s="509" t="s">
        <v>974</v>
      </c>
      <c r="B137" s="509" t="s">
        <v>973</v>
      </c>
      <c r="C137" s="509"/>
      <c r="D137" s="830"/>
      <c r="E137" s="102"/>
      <c r="G137" s="830"/>
      <c r="H137" s="102"/>
    </row>
    <row r="138" spans="1:12" x14ac:dyDescent="0.25">
      <c r="A138" s="241" t="s">
        <v>505</v>
      </c>
      <c r="B138" s="241" t="s">
        <v>504</v>
      </c>
      <c r="C138" s="525">
        <v>8</v>
      </c>
      <c r="D138" s="699">
        <v>-417</v>
      </c>
      <c r="E138" s="180">
        <v>-3435</v>
      </c>
      <c r="G138" s="699">
        <v>-417</v>
      </c>
      <c r="H138" s="180">
        <v>-3435</v>
      </c>
    </row>
    <row r="139" spans="1:12" x14ac:dyDescent="0.25">
      <c r="A139" s="237"/>
      <c r="B139" s="237"/>
      <c r="C139" s="526"/>
      <c r="D139" s="760">
        <v>-417</v>
      </c>
      <c r="E139" s="368">
        <v>-3435</v>
      </c>
      <c r="G139" s="760">
        <v>-417</v>
      </c>
      <c r="H139" s="368">
        <v>-3435</v>
      </c>
    </row>
    <row r="140" spans="1:12" x14ac:dyDescent="0.25">
      <c r="A140" s="237" t="s">
        <v>1693</v>
      </c>
      <c r="B140" s="237" t="s">
        <v>1692</v>
      </c>
      <c r="C140" s="526"/>
      <c r="D140" s="661"/>
      <c r="E140" s="335"/>
      <c r="G140" s="661"/>
      <c r="H140" s="335"/>
    </row>
    <row r="141" spans="1:12" x14ac:dyDescent="0.25">
      <c r="A141" s="241" t="s">
        <v>363</v>
      </c>
      <c r="B141" s="241" t="s">
        <v>374</v>
      </c>
      <c r="C141" s="1634" t="s">
        <v>1620</v>
      </c>
      <c r="D141" s="699">
        <v>655</v>
      </c>
      <c r="E141" s="180">
        <v>3533</v>
      </c>
      <c r="G141" s="699">
        <v>655</v>
      </c>
      <c r="H141" s="180">
        <v>3533</v>
      </c>
    </row>
    <row r="142" spans="1:12" x14ac:dyDescent="0.25">
      <c r="A142" s="241" t="s">
        <v>505</v>
      </c>
      <c r="B142" s="241" t="s">
        <v>504</v>
      </c>
      <c r="C142" s="1634" t="s">
        <v>1621</v>
      </c>
      <c r="D142" s="699">
        <v>11705</v>
      </c>
      <c r="E142" s="180">
        <v>1889</v>
      </c>
      <c r="G142" s="699">
        <v>11705</v>
      </c>
      <c r="H142" s="180">
        <v>1889</v>
      </c>
    </row>
    <row r="143" spans="1:12" ht="15.75" thickBot="1" x14ac:dyDescent="0.3">
      <c r="A143" s="303" t="s">
        <v>1372</v>
      </c>
      <c r="B143" s="303" t="s">
        <v>1373</v>
      </c>
      <c r="C143" s="1635" t="s">
        <v>1622</v>
      </c>
      <c r="D143" s="717">
        <v>-2829</v>
      </c>
      <c r="E143" s="1238">
        <v>0</v>
      </c>
      <c r="G143" s="717">
        <v>-2829</v>
      </c>
      <c r="H143" s="1238">
        <v>0</v>
      </c>
    </row>
    <row r="144" spans="1:12" ht="15.75" thickBot="1" x14ac:dyDescent="0.3">
      <c r="A144" s="266" t="s">
        <v>1644</v>
      </c>
      <c r="B144" s="266" t="s">
        <v>1643</v>
      </c>
      <c r="C144" s="1566"/>
      <c r="D144" s="785">
        <v>9531</v>
      </c>
      <c r="E144" s="920">
        <v>5422</v>
      </c>
      <c r="G144" s="785">
        <v>9531</v>
      </c>
      <c r="H144" s="638">
        <v>5422</v>
      </c>
    </row>
    <row r="145" spans="1:12" x14ac:dyDescent="0.25">
      <c r="A145" s="523"/>
      <c r="B145" s="523"/>
      <c r="C145" s="523"/>
    </row>
    <row r="146" spans="1:12" x14ac:dyDescent="0.25">
      <c r="A146" s="479" t="s">
        <v>428</v>
      </c>
      <c r="B146" s="481" t="s">
        <v>429</v>
      </c>
      <c r="C146" s="481"/>
    </row>
    <row r="147" spans="1:12" x14ac:dyDescent="0.25">
      <c r="A147" s="523"/>
      <c r="B147" s="523"/>
      <c r="C147" s="523"/>
    </row>
    <row r="148" spans="1:12" ht="24.75" thickBot="1" x14ac:dyDescent="0.25">
      <c r="A148" s="512" t="s">
        <v>1138</v>
      </c>
      <c r="B148" s="455" t="s">
        <v>1137</v>
      </c>
      <c r="C148" s="439"/>
      <c r="L148" s="966" t="s">
        <v>1</v>
      </c>
    </row>
    <row r="149" spans="1:12" ht="15.75" thickBot="1" x14ac:dyDescent="0.3">
      <c r="A149" s="535"/>
      <c r="B149" s="535"/>
      <c r="C149" s="537"/>
      <c r="D149" s="2103" t="s">
        <v>737</v>
      </c>
      <c r="E149" s="2103"/>
      <c r="F149" s="2103"/>
      <c r="G149" s="2103"/>
      <c r="I149" s="2103" t="s">
        <v>1015</v>
      </c>
      <c r="J149" s="2103"/>
      <c r="K149" s="2103"/>
      <c r="L149" s="2103"/>
    </row>
    <row r="150" spans="1:12" s="464" customFormat="1" ht="13.5" thickBot="1" x14ac:dyDescent="0.3">
      <c r="A150" s="96"/>
      <c r="B150" s="96"/>
      <c r="C150" s="261"/>
      <c r="D150" s="2214" t="s">
        <v>1294</v>
      </c>
      <c r="E150" s="2214"/>
      <c r="F150" s="2215" t="s">
        <v>765</v>
      </c>
      <c r="G150" s="2215"/>
      <c r="H150" s="485"/>
      <c r="I150" s="2214" t="s">
        <v>1294</v>
      </c>
      <c r="J150" s="2214"/>
      <c r="K150" s="2215" t="s">
        <v>765</v>
      </c>
      <c r="L150" s="2215"/>
    </row>
    <row r="151" spans="1:12" s="464" customFormat="1" ht="11.25" x14ac:dyDescent="0.25">
      <c r="A151" s="303"/>
      <c r="B151" s="303"/>
      <c r="C151" s="303"/>
      <c r="D151" s="850" t="s">
        <v>115</v>
      </c>
      <c r="E151" s="850" t="s">
        <v>116</v>
      </c>
      <c r="F151" s="517" t="s">
        <v>115</v>
      </c>
      <c r="G151" s="517" t="s">
        <v>116</v>
      </c>
      <c r="I151" s="850" t="s">
        <v>115</v>
      </c>
      <c r="J151" s="850" t="s">
        <v>116</v>
      </c>
      <c r="K151" s="517" t="s">
        <v>115</v>
      </c>
      <c r="L151" s="517" t="s">
        <v>116</v>
      </c>
    </row>
    <row r="152" spans="1:12" s="464" customFormat="1" ht="11.25" outlineLevel="1" x14ac:dyDescent="0.25">
      <c r="A152" s="303"/>
      <c r="B152" s="303"/>
      <c r="C152" s="303"/>
      <c r="D152" s="830" t="s">
        <v>319</v>
      </c>
      <c r="E152" s="830" t="s">
        <v>321</v>
      </c>
      <c r="F152" s="102" t="s">
        <v>319</v>
      </c>
      <c r="G152" s="102" t="s">
        <v>321</v>
      </c>
      <c r="I152" s="830" t="s">
        <v>319</v>
      </c>
      <c r="J152" s="830" t="s">
        <v>321</v>
      </c>
      <c r="K152" s="102" t="s">
        <v>319</v>
      </c>
      <c r="L152" s="102" t="s">
        <v>321</v>
      </c>
    </row>
    <row r="153" spans="1:12" s="464" customFormat="1" ht="11.25" x14ac:dyDescent="0.25">
      <c r="A153" s="527" t="s">
        <v>152</v>
      </c>
      <c r="B153" s="237" t="s">
        <v>290</v>
      </c>
      <c r="C153" s="237"/>
      <c r="D153" s="760">
        <v>31</v>
      </c>
      <c r="E153" s="760">
        <v>-8061</v>
      </c>
      <c r="F153" s="1238">
        <v>0</v>
      </c>
      <c r="G153" s="368">
        <v>-11563</v>
      </c>
      <c r="I153" s="760">
        <v>31</v>
      </c>
      <c r="J153" s="760">
        <v>-8061</v>
      </c>
      <c r="K153" s="1238">
        <v>0</v>
      </c>
      <c r="L153" s="368">
        <v>-11563</v>
      </c>
    </row>
    <row r="154" spans="1:12" s="464" customFormat="1" ht="12" thickBot="1" x14ac:dyDescent="0.3">
      <c r="A154" s="246" t="s">
        <v>1139</v>
      </c>
      <c r="B154" s="246" t="s">
        <v>1377</v>
      </c>
      <c r="C154" s="246"/>
      <c r="D154" s="715">
        <v>-31</v>
      </c>
      <c r="E154" s="717">
        <v>686</v>
      </c>
      <c r="F154" s="768">
        <v>31</v>
      </c>
      <c r="G154" s="1297">
        <v>3502</v>
      </c>
      <c r="I154" s="715">
        <v>-31</v>
      </c>
      <c r="J154" s="717">
        <v>686</v>
      </c>
      <c r="K154" s="768">
        <v>31</v>
      </c>
      <c r="L154" s="1297">
        <v>3502</v>
      </c>
    </row>
    <row r="155" spans="1:12" s="464" customFormat="1" ht="12" thickBot="1" x14ac:dyDescent="0.3">
      <c r="A155" s="266" t="s">
        <v>153</v>
      </c>
      <c r="B155" s="266" t="s">
        <v>291</v>
      </c>
      <c r="C155" s="266"/>
      <c r="D155" s="1242">
        <v>0</v>
      </c>
      <c r="E155" s="785">
        <v>-7375</v>
      </c>
      <c r="F155" s="920">
        <v>31</v>
      </c>
      <c r="G155" s="920">
        <v>-8061</v>
      </c>
      <c r="I155" s="1242">
        <v>0</v>
      </c>
      <c r="J155" s="785">
        <v>-7375</v>
      </c>
      <c r="K155" s="920">
        <v>31</v>
      </c>
      <c r="L155" s="638">
        <v>-8061</v>
      </c>
    </row>
    <row r="156" spans="1:12" x14ac:dyDescent="0.25">
      <c r="A156" s="523"/>
      <c r="B156" s="523"/>
      <c r="C156" s="296"/>
      <c r="D156" s="296"/>
      <c r="E156" s="296"/>
      <c r="F156" s="296"/>
      <c r="G156" s="296"/>
      <c r="H156" s="296"/>
    </row>
    <row r="157" spans="1:12" x14ac:dyDescent="0.25">
      <c r="A157" s="479" t="s">
        <v>506</v>
      </c>
      <c r="B157" s="481" t="s">
        <v>507</v>
      </c>
    </row>
    <row r="158" spans="1:12" x14ac:dyDescent="0.25">
      <c r="A158" s="523"/>
      <c r="B158" s="523"/>
      <c r="C158" s="296"/>
      <c r="D158" s="296"/>
      <c r="E158" s="296"/>
      <c r="F158" s="296"/>
      <c r="G158" s="296"/>
      <c r="H158" s="296"/>
    </row>
    <row r="159" spans="1:12" ht="24.75" thickBot="1" x14ac:dyDescent="0.25">
      <c r="A159" s="512" t="s">
        <v>1140</v>
      </c>
      <c r="B159" s="1299" t="s">
        <v>1141</v>
      </c>
      <c r="L159" s="966" t="s">
        <v>1</v>
      </c>
    </row>
    <row r="160" spans="1:12" ht="15.75" thickBot="1" x14ac:dyDescent="0.3">
      <c r="A160" s="535"/>
      <c r="B160" s="535"/>
      <c r="C160" s="537"/>
      <c r="D160" s="2103" t="s">
        <v>737</v>
      </c>
      <c r="E160" s="2103"/>
      <c r="F160" s="2103"/>
      <c r="G160" s="2103"/>
      <c r="I160" s="2103" t="s">
        <v>1015</v>
      </c>
      <c r="J160" s="2103"/>
      <c r="K160" s="2103"/>
      <c r="L160" s="2103"/>
    </row>
    <row r="161" spans="1:12" s="464" customFormat="1" ht="13.5" thickBot="1" x14ac:dyDescent="0.3">
      <c r="A161" s="96"/>
      <c r="B161" s="96"/>
      <c r="C161" s="261"/>
      <c r="D161" s="2214" t="s">
        <v>1294</v>
      </c>
      <c r="E161" s="2214"/>
      <c r="F161" s="2215" t="s">
        <v>765</v>
      </c>
      <c r="G161" s="2215"/>
      <c r="H161" s="485"/>
      <c r="I161" s="2214" t="s">
        <v>1294</v>
      </c>
      <c r="J161" s="2214"/>
      <c r="K161" s="2215" t="s">
        <v>765</v>
      </c>
      <c r="L161" s="2215"/>
    </row>
    <row r="162" spans="1:12" x14ac:dyDescent="0.25">
      <c r="A162" s="343"/>
      <c r="B162" s="343"/>
      <c r="C162" s="343"/>
      <c r="D162" s="851" t="s">
        <v>115</v>
      </c>
      <c r="E162" s="851" t="s">
        <v>116</v>
      </c>
      <c r="F162" s="528" t="s">
        <v>115</v>
      </c>
      <c r="G162" s="528" t="s">
        <v>116</v>
      </c>
      <c r="I162" s="851" t="s">
        <v>115</v>
      </c>
      <c r="J162" s="851" t="s">
        <v>116</v>
      </c>
      <c r="K162" s="528" t="s">
        <v>115</v>
      </c>
      <c r="L162" s="528" t="s">
        <v>116</v>
      </c>
    </row>
    <row r="163" spans="1:12" outlineLevel="1" x14ac:dyDescent="0.25">
      <c r="A163" s="303"/>
      <c r="B163" s="303"/>
      <c r="C163" s="303"/>
      <c r="D163" s="852" t="s">
        <v>319</v>
      </c>
      <c r="E163" s="852" t="s">
        <v>321</v>
      </c>
      <c r="F163" s="103" t="s">
        <v>319</v>
      </c>
      <c r="G163" s="103" t="s">
        <v>321</v>
      </c>
      <c r="I163" s="852" t="s">
        <v>319</v>
      </c>
      <c r="J163" s="852" t="s">
        <v>321</v>
      </c>
      <c r="K163" s="103" t="s">
        <v>319</v>
      </c>
      <c r="L163" s="103" t="s">
        <v>321</v>
      </c>
    </row>
    <row r="164" spans="1:12" x14ac:dyDescent="0.25">
      <c r="A164" s="527" t="s">
        <v>152</v>
      </c>
      <c r="B164" s="237" t="s">
        <v>290</v>
      </c>
      <c r="C164" s="237"/>
      <c r="D164" s="760">
        <v>4588</v>
      </c>
      <c r="E164" s="760">
        <v>-23</v>
      </c>
      <c r="F164" s="1080">
        <v>6134</v>
      </c>
      <c r="G164" s="1080">
        <v>-23</v>
      </c>
      <c r="I164" s="760">
        <v>4588</v>
      </c>
      <c r="J164" s="760">
        <v>-23</v>
      </c>
      <c r="K164" s="368">
        <v>6134</v>
      </c>
      <c r="L164" s="368">
        <v>-23</v>
      </c>
    </row>
    <row r="165" spans="1:12" x14ac:dyDescent="0.25">
      <c r="A165" s="241" t="s">
        <v>978</v>
      </c>
      <c r="B165" s="241" t="s">
        <v>977</v>
      </c>
      <c r="C165" s="241"/>
      <c r="D165" s="699">
        <v>-440</v>
      </c>
      <c r="E165" s="727">
        <v>23</v>
      </c>
      <c r="F165" s="113">
        <v>-3435</v>
      </c>
      <c r="G165" s="1238">
        <v>0</v>
      </c>
      <c r="I165" s="699">
        <v>-440</v>
      </c>
      <c r="J165" s="727">
        <v>23</v>
      </c>
      <c r="K165" s="180">
        <v>-3435</v>
      </c>
      <c r="L165" s="1238">
        <v>0</v>
      </c>
    </row>
    <row r="166" spans="1:12" ht="15.75" thickBot="1" x14ac:dyDescent="0.3">
      <c r="A166" s="246" t="s">
        <v>1139</v>
      </c>
      <c r="B166" s="246" t="s">
        <v>1377</v>
      </c>
      <c r="C166" s="246"/>
      <c r="D166" s="715">
        <v>11705</v>
      </c>
      <c r="E166" s="1194">
        <v>0</v>
      </c>
      <c r="F166" s="768">
        <v>1889</v>
      </c>
      <c r="G166" s="1238">
        <v>0</v>
      </c>
      <c r="I166" s="715">
        <v>11705</v>
      </c>
      <c r="J166" s="1194">
        <v>0</v>
      </c>
      <c r="K166" s="195">
        <v>1889</v>
      </c>
      <c r="L166" s="1238">
        <v>0</v>
      </c>
    </row>
    <row r="167" spans="1:12" ht="15.75" thickBot="1" x14ac:dyDescent="0.3">
      <c r="A167" s="266" t="s">
        <v>153</v>
      </c>
      <c r="B167" s="266" t="s">
        <v>291</v>
      </c>
      <c r="C167" s="266"/>
      <c r="D167" s="785">
        <v>15853</v>
      </c>
      <c r="E167" s="1242">
        <v>0</v>
      </c>
      <c r="F167" s="920">
        <v>4588</v>
      </c>
      <c r="G167" s="920">
        <v>-23</v>
      </c>
      <c r="I167" s="785">
        <v>15853</v>
      </c>
      <c r="J167" s="1242">
        <v>0</v>
      </c>
      <c r="K167" s="638">
        <v>4588</v>
      </c>
      <c r="L167" s="638">
        <v>-23</v>
      </c>
    </row>
    <row r="168" spans="1:12" x14ac:dyDescent="0.25">
      <c r="A168" s="505"/>
      <c r="B168" s="505"/>
      <c r="C168" s="505"/>
    </row>
    <row r="169" spans="1:12" x14ac:dyDescent="0.25">
      <c r="A169" s="479" t="s">
        <v>1345</v>
      </c>
      <c r="B169" s="481" t="s">
        <v>1346</v>
      </c>
    </row>
    <row r="170" spans="1:12" x14ac:dyDescent="0.25">
      <c r="A170" s="523"/>
      <c r="B170" s="523"/>
      <c r="C170" s="296"/>
      <c r="D170" s="296"/>
      <c r="E170" s="296"/>
      <c r="F170" s="296"/>
      <c r="G170" s="296"/>
      <c r="H170" s="296"/>
    </row>
    <row r="171" spans="1:12" ht="24.75" thickBot="1" x14ac:dyDescent="0.25">
      <c r="A171" s="512" t="s">
        <v>1343</v>
      </c>
      <c r="B171" s="455" t="s">
        <v>1344</v>
      </c>
      <c r="L171" s="966" t="s">
        <v>1</v>
      </c>
    </row>
    <row r="172" spans="1:12" ht="15.75" thickBot="1" x14ac:dyDescent="0.3">
      <c r="A172" s="535"/>
      <c r="B172" s="535"/>
      <c r="C172" s="537"/>
      <c r="D172" s="2103" t="s">
        <v>737</v>
      </c>
      <c r="E172" s="2103"/>
      <c r="F172" s="2103"/>
      <c r="G172" s="2103"/>
      <c r="I172" s="2103" t="s">
        <v>1015</v>
      </c>
      <c r="J172" s="2103"/>
      <c r="K172" s="2103"/>
      <c r="L172" s="2103"/>
    </row>
    <row r="173" spans="1:12" s="464" customFormat="1" ht="13.5" thickBot="1" x14ac:dyDescent="0.3">
      <c r="A173" s="96"/>
      <c r="B173" s="96"/>
      <c r="C173" s="1222"/>
      <c r="D173" s="2214" t="s">
        <v>1294</v>
      </c>
      <c r="E173" s="2214"/>
      <c r="F173" s="2215" t="s">
        <v>765</v>
      </c>
      <c r="G173" s="2215"/>
      <c r="H173" s="485"/>
      <c r="I173" s="2214" t="s">
        <v>1294</v>
      </c>
      <c r="J173" s="2214"/>
      <c r="K173" s="2215" t="s">
        <v>765</v>
      </c>
      <c r="L173" s="2215"/>
    </row>
    <row r="174" spans="1:12" x14ac:dyDescent="0.25">
      <c r="A174" s="343"/>
      <c r="B174" s="343"/>
      <c r="C174" s="343"/>
      <c r="D174" s="851" t="s">
        <v>115</v>
      </c>
      <c r="E174" s="851" t="s">
        <v>116</v>
      </c>
      <c r="F174" s="528" t="s">
        <v>115</v>
      </c>
      <c r="G174" s="528" t="s">
        <v>116</v>
      </c>
      <c r="I174" s="851" t="s">
        <v>115</v>
      </c>
      <c r="J174" s="851" t="s">
        <v>116</v>
      </c>
      <c r="K174" s="528" t="s">
        <v>115</v>
      </c>
      <c r="L174" s="528" t="s">
        <v>116</v>
      </c>
    </row>
    <row r="175" spans="1:12" outlineLevel="1" x14ac:dyDescent="0.25">
      <c r="A175" s="303"/>
      <c r="B175" s="303"/>
      <c r="C175" s="303"/>
      <c r="D175" s="852" t="s">
        <v>319</v>
      </c>
      <c r="E175" s="852" t="s">
        <v>321</v>
      </c>
      <c r="F175" s="103" t="s">
        <v>319</v>
      </c>
      <c r="G175" s="103" t="s">
        <v>321</v>
      </c>
      <c r="I175" s="852" t="s">
        <v>319</v>
      </c>
      <c r="J175" s="852" t="s">
        <v>321</v>
      </c>
      <c r="K175" s="103" t="s">
        <v>319</v>
      </c>
      <c r="L175" s="103" t="s">
        <v>321</v>
      </c>
    </row>
    <row r="176" spans="1:12" x14ac:dyDescent="0.25">
      <c r="A176" s="527" t="s">
        <v>152</v>
      </c>
      <c r="B176" s="237" t="s">
        <v>290</v>
      </c>
      <c r="C176" s="237"/>
      <c r="D176" s="1240">
        <v>0</v>
      </c>
      <c r="E176" s="1240">
        <v>0</v>
      </c>
      <c r="F176" s="1238">
        <v>0</v>
      </c>
      <c r="G176" s="1238">
        <v>0</v>
      </c>
      <c r="I176" s="1240">
        <v>0</v>
      </c>
      <c r="J176" s="1240">
        <v>0</v>
      </c>
      <c r="K176" s="1238">
        <v>0</v>
      </c>
      <c r="L176" s="1238">
        <v>0</v>
      </c>
    </row>
    <row r="177" spans="1:12" ht="15.75" thickBot="1" x14ac:dyDescent="0.25">
      <c r="A177" s="246" t="s">
        <v>1139</v>
      </c>
      <c r="B177" s="246" t="s">
        <v>1377</v>
      </c>
      <c r="C177" s="246"/>
      <c r="D177" s="1241">
        <v>0</v>
      </c>
      <c r="E177" s="717">
        <v>-2829</v>
      </c>
      <c r="F177" s="1198">
        <v>0</v>
      </c>
      <c r="G177" s="1200">
        <v>0</v>
      </c>
      <c r="I177" s="1241">
        <v>0</v>
      </c>
      <c r="J177" s="717">
        <v>-2829</v>
      </c>
      <c r="K177" s="1245">
        <v>0</v>
      </c>
      <c r="L177" s="1298">
        <v>0</v>
      </c>
    </row>
    <row r="178" spans="1:12" ht="15.75" thickBot="1" x14ac:dyDescent="0.3">
      <c r="A178" s="266" t="s">
        <v>153</v>
      </c>
      <c r="B178" s="266" t="s">
        <v>291</v>
      </c>
      <c r="C178" s="266"/>
      <c r="D178" s="1242">
        <v>0</v>
      </c>
      <c r="E178" s="785">
        <v>-2829</v>
      </c>
      <c r="F178" s="1239">
        <v>0</v>
      </c>
      <c r="G178" s="1239">
        <v>0</v>
      </c>
      <c r="I178" s="1242">
        <v>0</v>
      </c>
      <c r="J178" s="785">
        <v>-2829</v>
      </c>
      <c r="K178" s="1239">
        <v>0</v>
      </c>
      <c r="L178" s="1239">
        <v>0</v>
      </c>
    </row>
  </sheetData>
  <sheetProtection algorithmName="SHA-512" hashValue="SoRMM07XlPEHDY6TR0asmiBthwS7GCuB+AnERTs44EOe3LmHxhiMHNEQv+srudQ/2Znlihpq/7LtoSlmQFJJ8A==" saltValue="6q/IRE83aGJ2jN6yhaaneg==" spinCount="100000" sheet="1" objects="1" scenarios="1"/>
  <mergeCells count="50">
    <mergeCell ref="D172:G172"/>
    <mergeCell ref="I172:L172"/>
    <mergeCell ref="D173:E173"/>
    <mergeCell ref="F173:G173"/>
    <mergeCell ref="I173:J173"/>
    <mergeCell ref="K173:L173"/>
    <mergeCell ref="D149:G149"/>
    <mergeCell ref="D160:G160"/>
    <mergeCell ref="A7:B8"/>
    <mergeCell ref="C52:D52"/>
    <mergeCell ref="C86:D86"/>
    <mergeCell ref="D135:E135"/>
    <mergeCell ref="C135:C136"/>
    <mergeCell ref="D117:E117"/>
    <mergeCell ref="F52:G52"/>
    <mergeCell ref="C65:D65"/>
    <mergeCell ref="F65:G65"/>
    <mergeCell ref="C77:D77"/>
    <mergeCell ref="F77:G77"/>
    <mergeCell ref="F86:G86"/>
    <mergeCell ref="C27:D27"/>
    <mergeCell ref="F27:G27"/>
    <mergeCell ref="C41:D41"/>
    <mergeCell ref="F41:G41"/>
    <mergeCell ref="G135:H135"/>
    <mergeCell ref="I127:J127"/>
    <mergeCell ref="K127:L127"/>
    <mergeCell ref="F101:G101"/>
    <mergeCell ref="I117:J117"/>
    <mergeCell ref="K117:L117"/>
    <mergeCell ref="F117:G117"/>
    <mergeCell ref="D116:G116"/>
    <mergeCell ref="I116:L116"/>
    <mergeCell ref="C101:D101"/>
    <mergeCell ref="C6:H6"/>
    <mergeCell ref="J6:M6"/>
    <mergeCell ref="I160:L160"/>
    <mergeCell ref="D161:E161"/>
    <mergeCell ref="F161:G161"/>
    <mergeCell ref="I161:J161"/>
    <mergeCell ref="K161:L161"/>
    <mergeCell ref="I149:L149"/>
    <mergeCell ref="D150:E150"/>
    <mergeCell ref="F150:G150"/>
    <mergeCell ref="I150:J150"/>
    <mergeCell ref="K150:L150"/>
    <mergeCell ref="D126:G126"/>
    <mergeCell ref="I126:L126"/>
    <mergeCell ref="D127:E127"/>
    <mergeCell ref="F127:G127"/>
  </mergeCells>
  <pageMargins left="0" right="0" top="0.35433070866141736" bottom="0.35433070866141736"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S128"/>
  <sheetViews>
    <sheetView showGridLines="0" zoomScale="85" zoomScaleNormal="85" workbookViewId="0">
      <pane ySplit="5" topLeftCell="A6" activePane="bottomLeft" state="frozen"/>
      <selection pane="bottomLeft" activeCell="A6" sqref="A6"/>
    </sheetView>
  </sheetViews>
  <sheetFormatPr defaultColWidth="9.140625" defaultRowHeight="14.25" outlineLevelRow="1" outlineLevelCol="1" x14ac:dyDescent="0.2"/>
  <cols>
    <col min="1" max="1" width="49.5703125" style="541" customWidth="1"/>
    <col min="2" max="2" width="49.5703125" style="541" customWidth="1" outlineLevel="1"/>
    <col min="3" max="3" width="11.5703125" style="540" hidden="1" customWidth="1"/>
    <col min="4" max="4" width="14.5703125" style="540" customWidth="1"/>
    <col min="5" max="5" width="15.7109375" style="540" customWidth="1"/>
    <col min="6" max="6" width="14.85546875" style="540" customWidth="1"/>
    <col min="7" max="8" width="12.28515625" style="540" customWidth="1"/>
    <col min="9" max="9" width="13.5703125" style="540" customWidth="1"/>
    <col min="10" max="10" width="14.85546875" style="540" customWidth="1"/>
    <col min="11" max="11" width="13.7109375" style="540" customWidth="1"/>
    <col min="12" max="12" width="10.7109375" style="540" customWidth="1"/>
    <col min="13" max="16384" width="9.140625" style="540"/>
  </cols>
  <sheetData>
    <row r="1" spans="1:12" ht="15" x14ac:dyDescent="0.2">
      <c r="A1" s="471" t="s">
        <v>755</v>
      </c>
      <c r="B1" s="471" t="s">
        <v>756</v>
      </c>
    </row>
    <row r="2" spans="1:12" ht="15" x14ac:dyDescent="0.2">
      <c r="A2" s="471" t="s">
        <v>1216</v>
      </c>
      <c r="B2" s="471" t="s">
        <v>1217</v>
      </c>
    </row>
    <row r="4" spans="1:12" ht="15.75" x14ac:dyDescent="0.2">
      <c r="A4" s="542" t="s">
        <v>1327</v>
      </c>
      <c r="B4" s="542" t="s">
        <v>1154</v>
      </c>
      <c r="C4" s="27"/>
      <c r="D4" s="27"/>
    </row>
    <row r="6" spans="1:12" ht="35.450000000000003" customHeight="1" x14ac:dyDescent="0.2">
      <c r="A6" s="543" t="s">
        <v>1121</v>
      </c>
      <c r="B6" s="544" t="s">
        <v>1122</v>
      </c>
      <c r="C6" s="545"/>
      <c r="D6" s="545"/>
      <c r="E6" s="545"/>
      <c r="F6" s="545"/>
      <c r="G6" s="545"/>
      <c r="H6" s="545"/>
      <c r="I6" s="545"/>
      <c r="J6" s="545"/>
      <c r="K6" s="545"/>
    </row>
    <row r="7" spans="1:12" ht="19.5" customHeight="1" x14ac:dyDescent="0.2">
      <c r="L7" s="966" t="s">
        <v>1</v>
      </c>
    </row>
    <row r="8" spans="1:12" ht="5.25" customHeight="1" thickBot="1" x14ac:dyDescent="0.25"/>
    <row r="9" spans="1:12" ht="15.75" customHeight="1" thickBot="1" x14ac:dyDescent="0.3">
      <c r="A9" s="556"/>
      <c r="B9" s="556"/>
      <c r="C9" s="557"/>
      <c r="D9" s="2225" t="s">
        <v>737</v>
      </c>
      <c r="E9" s="2225"/>
      <c r="F9" s="2225"/>
      <c r="G9" s="2225"/>
      <c r="I9" s="2226" t="s">
        <v>1015</v>
      </c>
      <c r="J9" s="2226"/>
      <c r="K9" s="2226"/>
      <c r="L9" s="2226"/>
    </row>
    <row r="10" spans="1:12" ht="15.75" customHeight="1" thickBot="1" x14ac:dyDescent="0.25">
      <c r="A10" s="2231"/>
      <c r="B10" s="546"/>
      <c r="C10" s="2220" t="s">
        <v>355</v>
      </c>
      <c r="D10" s="2224" t="s">
        <v>356</v>
      </c>
      <c r="E10" s="2224"/>
      <c r="F10" s="2224"/>
      <c r="G10" s="2224"/>
      <c r="I10" s="2224" t="s">
        <v>356</v>
      </c>
      <c r="J10" s="2224"/>
      <c r="K10" s="2224"/>
      <c r="L10" s="2224"/>
    </row>
    <row r="11" spans="1:12" ht="45.75" customHeight="1" x14ac:dyDescent="0.2">
      <c r="A11" s="2231"/>
      <c r="B11" s="546"/>
      <c r="C11" s="2220"/>
      <c r="D11" s="984" t="s">
        <v>357</v>
      </c>
      <c r="E11" s="985" t="s">
        <v>359</v>
      </c>
      <c r="F11" s="458" t="s">
        <v>431</v>
      </c>
      <c r="G11" s="2222" t="s">
        <v>50</v>
      </c>
      <c r="I11" s="984" t="s">
        <v>357</v>
      </c>
      <c r="J11" s="261" t="s">
        <v>359</v>
      </c>
      <c r="K11" s="458" t="s">
        <v>431</v>
      </c>
      <c r="L11" s="2222" t="s">
        <v>50</v>
      </c>
    </row>
    <row r="12" spans="1:12" ht="15" thickBot="1" x14ac:dyDescent="0.25">
      <c r="A12" s="2231"/>
      <c r="B12" s="546"/>
      <c r="C12" s="2221"/>
      <c r="D12" s="459" t="s">
        <v>358</v>
      </c>
      <c r="E12" s="459" t="s">
        <v>360</v>
      </c>
      <c r="F12" s="459" t="s">
        <v>430</v>
      </c>
      <c r="G12" s="2223"/>
      <c r="I12" s="459" t="s">
        <v>358</v>
      </c>
      <c r="J12" s="459" t="s">
        <v>360</v>
      </c>
      <c r="K12" s="459" t="s">
        <v>430</v>
      </c>
      <c r="L12" s="2223"/>
    </row>
    <row r="13" spans="1:12" ht="15.75" customHeight="1" outlineLevel="1" thickBot="1" x14ac:dyDescent="0.25">
      <c r="A13" s="2231"/>
      <c r="B13" s="546"/>
      <c r="C13" s="2230" t="s">
        <v>379</v>
      </c>
      <c r="D13" s="2074" t="s">
        <v>380</v>
      </c>
      <c r="E13" s="2074"/>
      <c r="F13" s="2074"/>
      <c r="G13" s="2074"/>
      <c r="I13" s="2074" t="s">
        <v>380</v>
      </c>
      <c r="J13" s="2074"/>
      <c r="K13" s="2074"/>
      <c r="L13" s="2074"/>
    </row>
    <row r="14" spans="1:12" ht="33.75" outlineLevel="1" x14ac:dyDescent="0.2">
      <c r="A14" s="2231"/>
      <c r="B14" s="546"/>
      <c r="C14" s="2230"/>
      <c r="D14" s="984" t="s">
        <v>381</v>
      </c>
      <c r="E14" s="985" t="s">
        <v>383</v>
      </c>
      <c r="F14" s="261" t="s">
        <v>385</v>
      </c>
      <c r="G14" s="2222" t="s">
        <v>249</v>
      </c>
      <c r="I14" s="458" t="s">
        <v>381</v>
      </c>
      <c r="J14" s="261" t="s">
        <v>383</v>
      </c>
      <c r="K14" s="261" t="s">
        <v>385</v>
      </c>
      <c r="L14" s="2222" t="s">
        <v>249</v>
      </c>
    </row>
    <row r="15" spans="1:12" outlineLevel="1" x14ac:dyDescent="0.2">
      <c r="A15" s="2231"/>
      <c r="B15" s="546"/>
      <c r="C15" s="2230"/>
      <c r="D15" s="1577" t="s">
        <v>382</v>
      </c>
      <c r="E15" s="1577" t="s">
        <v>384</v>
      </c>
      <c r="F15" s="1577" t="s">
        <v>386</v>
      </c>
      <c r="G15" s="2230"/>
      <c r="I15" s="1577" t="s">
        <v>382</v>
      </c>
      <c r="J15" s="1577" t="s">
        <v>384</v>
      </c>
      <c r="K15" s="1577" t="s">
        <v>386</v>
      </c>
      <c r="L15" s="2230"/>
    </row>
    <row r="16" spans="1:12" x14ac:dyDescent="0.2">
      <c r="A16" s="1861" t="s">
        <v>1781</v>
      </c>
      <c r="B16" s="1838"/>
      <c r="C16" s="1839"/>
      <c r="D16" s="687"/>
      <c r="E16" s="687"/>
      <c r="F16" s="687"/>
      <c r="G16" s="1840"/>
      <c r="I16" s="687"/>
      <c r="J16" s="687"/>
      <c r="K16" s="687"/>
      <c r="L16" s="1840"/>
    </row>
    <row r="17" spans="1:12" x14ac:dyDescent="0.2">
      <c r="A17" s="1842" t="s">
        <v>361</v>
      </c>
      <c r="B17" s="1843" t="s">
        <v>372</v>
      </c>
      <c r="C17" s="865"/>
      <c r="D17" s="827"/>
      <c r="E17" s="827"/>
      <c r="F17" s="827"/>
      <c r="G17" s="852"/>
      <c r="I17" s="827"/>
      <c r="J17" s="827"/>
      <c r="K17" s="827"/>
      <c r="L17" s="852"/>
    </row>
    <row r="18" spans="1:12" x14ac:dyDescent="0.2">
      <c r="A18" s="1845" t="s">
        <v>984</v>
      </c>
      <c r="B18" s="1845" t="s">
        <v>647</v>
      </c>
      <c r="C18" s="1691">
        <v>43465</v>
      </c>
      <c r="D18" s="980" t="s">
        <v>491</v>
      </c>
      <c r="E18" s="980" t="s">
        <v>491</v>
      </c>
      <c r="F18" s="727">
        <v>2680349</v>
      </c>
      <c r="G18" s="809">
        <v>2680349</v>
      </c>
      <c r="I18" s="980" t="s">
        <v>491</v>
      </c>
      <c r="J18" s="980" t="s">
        <v>491</v>
      </c>
      <c r="K18" s="727">
        <v>788510</v>
      </c>
      <c r="L18" s="809">
        <v>788510</v>
      </c>
    </row>
    <row r="19" spans="1:12" ht="15" customHeight="1" x14ac:dyDescent="0.2">
      <c r="A19" s="1846" t="s">
        <v>1695</v>
      </c>
      <c r="B19" s="1846" t="s">
        <v>1694</v>
      </c>
      <c r="C19" s="900">
        <v>43465</v>
      </c>
      <c r="D19" s="1253" t="s">
        <v>491</v>
      </c>
      <c r="E19" s="1253" t="s">
        <v>491</v>
      </c>
      <c r="F19" s="699">
        <v>40</v>
      </c>
      <c r="G19" s="760">
        <v>40</v>
      </c>
      <c r="I19" s="1253" t="s">
        <v>491</v>
      </c>
      <c r="J19" s="1253" t="s">
        <v>491</v>
      </c>
      <c r="K19" s="699">
        <v>39</v>
      </c>
      <c r="L19" s="760">
        <v>39</v>
      </c>
    </row>
    <row r="20" spans="1:12" ht="15.75" customHeight="1" x14ac:dyDescent="0.2">
      <c r="A20" s="1847" t="s">
        <v>362</v>
      </c>
      <c r="B20" s="1847" t="s">
        <v>373</v>
      </c>
      <c r="C20" s="900"/>
      <c r="D20" s="1253"/>
      <c r="E20" s="1253"/>
      <c r="F20" s="699"/>
      <c r="G20" s="760"/>
      <c r="I20" s="1253"/>
      <c r="J20" s="1253"/>
      <c r="K20" s="699"/>
      <c r="L20" s="760"/>
    </row>
    <row r="21" spans="1:12" x14ac:dyDescent="0.2">
      <c r="A21" s="1848" t="s">
        <v>1729</v>
      </c>
      <c r="B21" s="1849" t="s">
        <v>1699</v>
      </c>
      <c r="C21" s="900">
        <v>43465</v>
      </c>
      <c r="D21" s="1253" t="s">
        <v>491</v>
      </c>
      <c r="E21" s="699">
        <v>15853</v>
      </c>
      <c r="F21" s="1253" t="s">
        <v>491</v>
      </c>
      <c r="G21" s="760">
        <v>15853</v>
      </c>
      <c r="I21" s="1253" t="s">
        <v>491</v>
      </c>
      <c r="J21" s="699">
        <v>15853</v>
      </c>
      <c r="K21" s="1253" t="s">
        <v>491</v>
      </c>
      <c r="L21" s="760">
        <v>15853</v>
      </c>
    </row>
    <row r="22" spans="1:12" ht="15" hidden="1" customHeight="1" x14ac:dyDescent="0.2">
      <c r="A22" s="1850" t="s">
        <v>1555</v>
      </c>
      <c r="B22" s="1850" t="s">
        <v>1623</v>
      </c>
      <c r="C22" s="1851">
        <v>43465</v>
      </c>
      <c r="D22" s="687" t="s">
        <v>491</v>
      </c>
      <c r="E22" s="687">
        <v>0</v>
      </c>
      <c r="F22" s="687" t="s">
        <v>491</v>
      </c>
      <c r="G22" s="687">
        <v>0</v>
      </c>
      <c r="I22" s="687" t="s">
        <v>491</v>
      </c>
      <c r="J22" s="715">
        <v>0</v>
      </c>
      <c r="K22" s="687" t="s">
        <v>491</v>
      </c>
      <c r="L22" s="1852">
        <v>0</v>
      </c>
    </row>
    <row r="23" spans="1:12" ht="15" customHeight="1" x14ac:dyDescent="0.2">
      <c r="A23" s="1850"/>
      <c r="B23" s="1850"/>
      <c r="C23" s="1851"/>
      <c r="D23" s="687"/>
      <c r="E23" s="687"/>
      <c r="F23" s="687"/>
      <c r="G23" s="1852"/>
      <c r="I23" s="687"/>
      <c r="J23" s="687"/>
      <c r="K23" s="687"/>
      <c r="L23" s="1852"/>
    </row>
    <row r="24" spans="1:12" ht="15" customHeight="1" x14ac:dyDescent="0.2">
      <c r="A24" s="1853" t="s">
        <v>364</v>
      </c>
      <c r="B24" s="2233" t="s">
        <v>1547</v>
      </c>
      <c r="C24" s="2233"/>
      <c r="D24" s="980"/>
      <c r="E24" s="980"/>
      <c r="F24" s="980"/>
      <c r="G24" s="1280"/>
      <c r="I24" s="980"/>
      <c r="J24" s="980"/>
      <c r="K24" s="980"/>
      <c r="L24" s="1280"/>
    </row>
    <row r="25" spans="1:12" ht="15" customHeight="1" x14ac:dyDescent="0.2">
      <c r="A25" s="1706" t="s">
        <v>1730</v>
      </c>
      <c r="B25" s="1706" t="s">
        <v>1701</v>
      </c>
      <c r="C25" s="900">
        <v>43465</v>
      </c>
      <c r="D25" s="1854" t="s">
        <v>491</v>
      </c>
      <c r="E25" s="1854" t="s">
        <v>491</v>
      </c>
      <c r="F25" s="1854">
        <v>467</v>
      </c>
      <c r="G25" s="1855">
        <v>467</v>
      </c>
      <c r="I25" s="1854" t="s">
        <v>491</v>
      </c>
      <c r="J25" s="1854" t="s">
        <v>491</v>
      </c>
      <c r="K25" s="1854">
        <v>61796</v>
      </c>
      <c r="L25" s="1855">
        <v>61796</v>
      </c>
    </row>
    <row r="26" spans="1:12" ht="15" customHeight="1" x14ac:dyDescent="0.2">
      <c r="A26" s="1706" t="s">
        <v>1642</v>
      </c>
      <c r="B26" s="1706" t="s">
        <v>1548</v>
      </c>
      <c r="C26" s="900">
        <v>43465</v>
      </c>
      <c r="D26" s="1854" t="s">
        <v>491</v>
      </c>
      <c r="E26" s="1854">
        <v>16935</v>
      </c>
      <c r="F26" s="1854" t="s">
        <v>491</v>
      </c>
      <c r="G26" s="1855">
        <v>16935</v>
      </c>
      <c r="I26" s="1854" t="s">
        <v>491</v>
      </c>
      <c r="J26" s="1854">
        <v>16935</v>
      </c>
      <c r="K26" s="1854" t="s">
        <v>491</v>
      </c>
      <c r="L26" s="1855">
        <v>16935</v>
      </c>
    </row>
    <row r="27" spans="1:12" ht="24.75" customHeight="1" x14ac:dyDescent="0.2">
      <c r="A27" s="1846" t="s">
        <v>1553</v>
      </c>
      <c r="B27" s="1869" t="s">
        <v>1549</v>
      </c>
      <c r="C27" s="900">
        <v>43465</v>
      </c>
      <c r="D27" s="1873" t="s">
        <v>491</v>
      </c>
      <c r="E27" s="1873" t="s">
        <v>491</v>
      </c>
      <c r="F27" s="1873" t="s">
        <v>491</v>
      </c>
      <c r="G27" s="1874" t="s">
        <v>491</v>
      </c>
      <c r="I27" s="1873" t="s">
        <v>491</v>
      </c>
      <c r="J27" s="1875">
        <v>171858</v>
      </c>
      <c r="K27" s="1873" t="s">
        <v>491</v>
      </c>
      <c r="L27" s="1874">
        <v>171858</v>
      </c>
    </row>
    <row r="28" spans="1:12" ht="23.25" customHeight="1" x14ac:dyDescent="0.2">
      <c r="A28" s="1846" t="s">
        <v>1554</v>
      </c>
      <c r="B28" s="1869" t="s">
        <v>1550</v>
      </c>
      <c r="C28" s="900">
        <v>43465</v>
      </c>
      <c r="D28" s="1873" t="s">
        <v>491</v>
      </c>
      <c r="E28" s="1873" t="s">
        <v>491</v>
      </c>
      <c r="F28" s="1873" t="s">
        <v>491</v>
      </c>
      <c r="G28" s="1874" t="s">
        <v>491</v>
      </c>
      <c r="I28" s="1873" t="s">
        <v>491</v>
      </c>
      <c r="J28" s="1875">
        <v>593957</v>
      </c>
      <c r="K28" s="1873" t="s">
        <v>491</v>
      </c>
      <c r="L28" s="1874">
        <v>593957</v>
      </c>
    </row>
    <row r="29" spans="1:12" ht="15" customHeight="1" x14ac:dyDescent="0.2">
      <c r="A29" s="1706" t="s">
        <v>1698</v>
      </c>
      <c r="B29" s="1868" t="s">
        <v>1696</v>
      </c>
      <c r="C29" s="900">
        <v>43465</v>
      </c>
      <c r="D29" s="1854" t="s">
        <v>491</v>
      </c>
      <c r="E29" s="1854" t="s">
        <v>491</v>
      </c>
      <c r="F29" s="1854">
        <v>30920</v>
      </c>
      <c r="G29" s="1855">
        <v>30920</v>
      </c>
      <c r="I29" s="1854"/>
      <c r="J29" s="1854" t="s">
        <v>491</v>
      </c>
      <c r="K29" s="1854">
        <v>331</v>
      </c>
      <c r="L29" s="1855">
        <v>331</v>
      </c>
    </row>
    <row r="30" spans="1:12" ht="15" customHeight="1" x14ac:dyDescent="0.2">
      <c r="A30" s="1857" t="s">
        <v>1783</v>
      </c>
      <c r="B30" s="1856" t="s">
        <v>1697</v>
      </c>
      <c r="C30" s="900">
        <v>43465</v>
      </c>
      <c r="D30" s="1854" t="s">
        <v>491</v>
      </c>
      <c r="E30" s="1854" t="s">
        <v>491</v>
      </c>
      <c r="F30" s="1854">
        <v>202568</v>
      </c>
      <c r="G30" s="1855">
        <v>202568</v>
      </c>
      <c r="I30" s="1854" t="s">
        <v>491</v>
      </c>
      <c r="J30" s="1854" t="s">
        <v>491</v>
      </c>
      <c r="K30" s="1854">
        <v>95258</v>
      </c>
      <c r="L30" s="1855">
        <v>95258</v>
      </c>
    </row>
    <row r="31" spans="1:12" ht="15" customHeight="1" x14ac:dyDescent="0.2">
      <c r="A31" s="1858" t="s">
        <v>1552</v>
      </c>
      <c r="B31" s="1858" t="s">
        <v>192</v>
      </c>
      <c r="C31" s="1851">
        <v>43465</v>
      </c>
      <c r="D31" s="1859" t="s">
        <v>491</v>
      </c>
      <c r="E31" s="1859">
        <v>129455</v>
      </c>
      <c r="F31" s="1859" t="s">
        <v>491</v>
      </c>
      <c r="G31" s="1860">
        <v>129455</v>
      </c>
      <c r="I31" s="1859" t="s">
        <v>491</v>
      </c>
      <c r="J31" s="1859">
        <v>127554</v>
      </c>
      <c r="K31" s="1859" t="s">
        <v>491</v>
      </c>
      <c r="L31" s="1860">
        <v>127554</v>
      </c>
    </row>
    <row r="32" spans="1:12" ht="15" customHeight="1" x14ac:dyDescent="0.2">
      <c r="A32" s="1862"/>
      <c r="B32" s="1862"/>
      <c r="C32" s="1863"/>
      <c r="D32" s="1864"/>
      <c r="E32" s="1864"/>
      <c r="F32" s="1864"/>
      <c r="G32" s="1865"/>
      <c r="I32" s="1864"/>
      <c r="J32" s="1864"/>
      <c r="K32" s="1864"/>
      <c r="L32" s="1865"/>
    </row>
    <row r="33" spans="1:19" ht="15.75" x14ac:dyDescent="0.25">
      <c r="A33" s="1866" t="s">
        <v>1782</v>
      </c>
      <c r="B33" s="1867"/>
      <c r="C33" s="138"/>
      <c r="D33" s="138"/>
      <c r="E33" s="138"/>
      <c r="F33" s="138"/>
      <c r="G33" s="138"/>
      <c r="I33" s="138"/>
      <c r="J33" s="138"/>
      <c r="K33" s="138"/>
      <c r="L33" s="138"/>
      <c r="S33" s="876"/>
    </row>
    <row r="34" spans="1:19" x14ac:dyDescent="0.2">
      <c r="A34" s="1654" t="s">
        <v>361</v>
      </c>
      <c r="B34" s="1655" t="s">
        <v>372</v>
      </c>
      <c r="C34" s="208"/>
      <c r="D34" s="549"/>
      <c r="E34" s="549"/>
      <c r="F34" s="549"/>
      <c r="G34" s="1656"/>
      <c r="I34" s="549"/>
      <c r="J34" s="549"/>
      <c r="K34" s="549"/>
      <c r="L34" s="1656"/>
    </row>
    <row r="35" spans="1:19" x14ac:dyDescent="0.2">
      <c r="A35" s="1641" t="s">
        <v>984</v>
      </c>
      <c r="B35" s="1641" t="s">
        <v>647</v>
      </c>
      <c r="C35" s="1643">
        <v>43100</v>
      </c>
      <c r="D35" s="1644" t="s">
        <v>491</v>
      </c>
      <c r="E35" s="1644" t="s">
        <v>491</v>
      </c>
      <c r="F35" s="113">
        <v>2587058</v>
      </c>
      <c r="G35" s="1080">
        <v>2587058</v>
      </c>
      <c r="I35" s="1644" t="s">
        <v>491</v>
      </c>
      <c r="J35" s="1644" t="s">
        <v>491</v>
      </c>
      <c r="K35" s="113">
        <v>722609</v>
      </c>
      <c r="L35" s="1080">
        <v>722609</v>
      </c>
    </row>
    <row r="36" spans="1:19" x14ac:dyDescent="0.2">
      <c r="A36" s="1641" t="s">
        <v>1695</v>
      </c>
      <c r="B36" s="1641" t="s">
        <v>1694</v>
      </c>
      <c r="C36" s="1643">
        <v>43100</v>
      </c>
      <c r="D36" s="1644" t="s">
        <v>491</v>
      </c>
      <c r="E36" s="1644" t="s">
        <v>491</v>
      </c>
      <c r="F36" s="113">
        <v>40</v>
      </c>
      <c r="G36" s="1080">
        <v>40</v>
      </c>
      <c r="I36" s="1644" t="s">
        <v>491</v>
      </c>
      <c r="J36" s="1644" t="s">
        <v>491</v>
      </c>
      <c r="K36" s="113">
        <v>39</v>
      </c>
      <c r="L36" s="1080">
        <v>39</v>
      </c>
    </row>
    <row r="37" spans="1:19" x14ac:dyDescent="0.2">
      <c r="A37" s="1642" t="s">
        <v>362</v>
      </c>
      <c r="B37" s="1642" t="s">
        <v>373</v>
      </c>
      <c r="C37" s="1643"/>
      <c r="D37" s="1644"/>
      <c r="E37" s="1644"/>
      <c r="F37" s="113"/>
      <c r="G37" s="1080"/>
      <c r="I37" s="1644"/>
      <c r="J37" s="1644"/>
      <c r="K37" s="113"/>
      <c r="L37" s="1080"/>
    </row>
    <row r="38" spans="1:19" x14ac:dyDescent="0.2">
      <c r="A38" s="1645" t="s">
        <v>1729</v>
      </c>
      <c r="B38" s="1646" t="s">
        <v>1699</v>
      </c>
      <c r="C38" s="1643">
        <v>43100</v>
      </c>
      <c r="D38" s="1644" t="s">
        <v>491</v>
      </c>
      <c r="E38" s="113">
        <v>4588</v>
      </c>
      <c r="F38" s="1644" t="s">
        <v>491</v>
      </c>
      <c r="G38" s="1080">
        <v>4588</v>
      </c>
      <c r="I38" s="1644" t="s">
        <v>491</v>
      </c>
      <c r="J38" s="113">
        <v>4588</v>
      </c>
      <c r="K38" s="1644" t="s">
        <v>491</v>
      </c>
      <c r="L38" s="1080">
        <v>4588</v>
      </c>
    </row>
    <row r="39" spans="1:19" x14ac:dyDescent="0.2">
      <c r="A39" s="1651" t="s">
        <v>1705</v>
      </c>
      <c r="B39" s="1651" t="s">
        <v>1700</v>
      </c>
      <c r="C39" s="1652">
        <v>43100</v>
      </c>
      <c r="D39" s="1653" t="s">
        <v>491</v>
      </c>
      <c r="E39" s="1653">
        <v>31</v>
      </c>
      <c r="F39" s="1653" t="s">
        <v>491</v>
      </c>
      <c r="G39" s="691">
        <v>31</v>
      </c>
      <c r="I39" s="1653" t="s">
        <v>491</v>
      </c>
      <c r="J39" s="1653">
        <v>31</v>
      </c>
      <c r="K39" s="1653" t="s">
        <v>491</v>
      </c>
      <c r="L39" s="691">
        <v>31</v>
      </c>
    </row>
    <row r="40" spans="1:19" x14ac:dyDescent="0.2">
      <c r="A40" s="1651"/>
      <c r="B40" s="1651"/>
      <c r="C40" s="1652"/>
      <c r="D40" s="1653"/>
      <c r="E40" s="1653"/>
      <c r="F40" s="1653"/>
      <c r="G40" s="691"/>
      <c r="I40" s="1653"/>
      <c r="J40" s="1653"/>
      <c r="K40" s="1653"/>
      <c r="L40" s="691"/>
    </row>
    <row r="41" spans="1:19" x14ac:dyDescent="0.2">
      <c r="A41" s="548" t="s">
        <v>364</v>
      </c>
      <c r="B41" s="2232" t="s">
        <v>1547</v>
      </c>
      <c r="C41" s="2232"/>
      <c r="D41" s="789"/>
      <c r="E41" s="789"/>
      <c r="F41" s="789"/>
      <c r="G41" s="1417"/>
      <c r="I41" s="789"/>
      <c r="J41" s="789"/>
      <c r="K41" s="789"/>
      <c r="L41" s="1417"/>
    </row>
    <row r="42" spans="1:19" x14ac:dyDescent="0.2">
      <c r="A42" s="1658" t="s">
        <v>1702</v>
      </c>
      <c r="B42" s="1686" t="s">
        <v>1701</v>
      </c>
      <c r="C42" s="1659">
        <v>43100</v>
      </c>
      <c r="D42" s="1608" t="s">
        <v>491</v>
      </c>
      <c r="E42" s="1608" t="s">
        <v>491</v>
      </c>
      <c r="F42" s="1608">
        <v>753</v>
      </c>
      <c r="G42" s="1637">
        <v>753</v>
      </c>
      <c r="I42" s="1608" t="s">
        <v>491</v>
      </c>
      <c r="J42" s="1608" t="s">
        <v>491</v>
      </c>
      <c r="K42" s="1608">
        <v>64807</v>
      </c>
      <c r="L42" s="1638">
        <v>64807</v>
      </c>
    </row>
    <row r="43" spans="1:19" x14ac:dyDescent="0.2">
      <c r="A43" s="1252" t="s">
        <v>1642</v>
      </c>
      <c r="B43" s="1252" t="s">
        <v>1548</v>
      </c>
      <c r="C43" s="1649">
        <v>43100</v>
      </c>
      <c r="D43" s="1650" t="s">
        <v>491</v>
      </c>
      <c r="E43" s="1650">
        <v>16984</v>
      </c>
      <c r="F43" s="1650" t="s">
        <v>491</v>
      </c>
      <c r="G43" s="1647">
        <v>16984</v>
      </c>
      <c r="I43" s="1650" t="s">
        <v>491</v>
      </c>
      <c r="J43" s="1650">
        <v>16984</v>
      </c>
      <c r="K43" s="1650" t="s">
        <v>491</v>
      </c>
      <c r="L43" s="1648">
        <v>16984</v>
      </c>
    </row>
    <row r="44" spans="1:19" ht="22.5" x14ac:dyDescent="0.2">
      <c r="A44" s="1641" t="s">
        <v>1553</v>
      </c>
      <c r="B44" s="1409" t="s">
        <v>1549</v>
      </c>
      <c r="C44" s="1649">
        <v>43100</v>
      </c>
      <c r="D44" s="1609" t="s">
        <v>491</v>
      </c>
      <c r="E44" s="1609" t="s">
        <v>491</v>
      </c>
      <c r="F44" s="1609" t="s">
        <v>491</v>
      </c>
      <c r="G44" s="1870" t="s">
        <v>491</v>
      </c>
      <c r="I44" s="1871" t="s">
        <v>491</v>
      </c>
      <c r="J44" s="1609">
        <v>714165</v>
      </c>
      <c r="K44" s="1609" t="s">
        <v>491</v>
      </c>
      <c r="L44" s="1872">
        <v>714165</v>
      </c>
    </row>
    <row r="45" spans="1:19" ht="22.5" x14ac:dyDescent="0.2">
      <c r="A45" s="1641" t="s">
        <v>1554</v>
      </c>
      <c r="B45" s="1409" t="s">
        <v>1550</v>
      </c>
      <c r="C45" s="1649">
        <v>43100</v>
      </c>
      <c r="D45" s="1871" t="s">
        <v>491</v>
      </c>
      <c r="E45" s="1871" t="s">
        <v>491</v>
      </c>
      <c r="F45" s="1871" t="s">
        <v>491</v>
      </c>
      <c r="G45" s="1870" t="s">
        <v>491</v>
      </c>
      <c r="I45" s="1871" t="s">
        <v>491</v>
      </c>
      <c r="J45" s="1871">
        <v>384616</v>
      </c>
      <c r="K45" s="1871" t="s">
        <v>491</v>
      </c>
      <c r="L45" s="1872">
        <v>384616</v>
      </c>
    </row>
    <row r="46" spans="1:19" x14ac:dyDescent="0.2">
      <c r="A46" s="79" t="s">
        <v>1698</v>
      </c>
      <c r="B46" s="79" t="s">
        <v>1696</v>
      </c>
      <c r="C46" s="1649">
        <v>43100</v>
      </c>
      <c r="D46" s="1650" t="s">
        <v>491</v>
      </c>
      <c r="E46" s="1650" t="s">
        <v>491</v>
      </c>
      <c r="F46" s="1650">
        <v>3229</v>
      </c>
      <c r="G46" s="1647">
        <v>3229</v>
      </c>
      <c r="I46" s="1650" t="s">
        <v>491</v>
      </c>
      <c r="J46" s="1650" t="s">
        <v>491</v>
      </c>
      <c r="K46" s="1650">
        <v>284</v>
      </c>
      <c r="L46" s="1648">
        <v>284</v>
      </c>
    </row>
    <row r="47" spans="1:19" x14ac:dyDescent="0.2">
      <c r="A47" s="1687" t="s">
        <v>1783</v>
      </c>
      <c r="B47" s="1686" t="s">
        <v>1697</v>
      </c>
      <c r="C47" s="1715">
        <v>43100</v>
      </c>
      <c r="D47" s="1716" t="s">
        <v>491</v>
      </c>
      <c r="E47" s="1716" t="s">
        <v>491</v>
      </c>
      <c r="F47" s="1650">
        <v>747201</v>
      </c>
      <c r="G47" s="1647">
        <v>747201</v>
      </c>
      <c r="I47" s="1650" t="s">
        <v>491</v>
      </c>
      <c r="J47" s="1650" t="s">
        <v>491</v>
      </c>
      <c r="K47" s="1650">
        <v>100737</v>
      </c>
      <c r="L47" s="1648">
        <v>100737</v>
      </c>
    </row>
    <row r="48" spans="1:19" x14ac:dyDescent="0.2">
      <c r="A48" s="79" t="s">
        <v>1552</v>
      </c>
      <c r="B48" s="79" t="s">
        <v>192</v>
      </c>
      <c r="C48" s="1649">
        <v>43100</v>
      </c>
      <c r="D48" s="1650" t="s">
        <v>491</v>
      </c>
      <c r="E48" s="1650">
        <v>236003</v>
      </c>
      <c r="F48" s="1650" t="s">
        <v>491</v>
      </c>
      <c r="G48" s="1647">
        <v>236003</v>
      </c>
      <c r="I48" s="1650" t="s">
        <v>491</v>
      </c>
      <c r="J48" s="1650">
        <v>232855</v>
      </c>
      <c r="K48" s="1650" t="s">
        <v>491</v>
      </c>
      <c r="L48" s="1648">
        <v>232855</v>
      </c>
    </row>
    <row r="49" spans="1:12" ht="15" thickBot="1" x14ac:dyDescent="0.25"/>
    <row r="50" spans="1:12" x14ac:dyDescent="0.2">
      <c r="A50" s="1583" t="s">
        <v>1551</v>
      </c>
    </row>
    <row r="55" spans="1:12" ht="26.45" customHeight="1" x14ac:dyDescent="0.2">
      <c r="A55" s="551" t="s">
        <v>1119</v>
      </c>
      <c r="B55" s="552" t="s">
        <v>1120</v>
      </c>
      <c r="C55" s="545"/>
      <c r="D55" s="545"/>
      <c r="E55" s="545"/>
      <c r="F55" s="545"/>
      <c r="G55" s="545"/>
      <c r="H55" s="545"/>
      <c r="I55" s="545"/>
      <c r="J55" s="545"/>
      <c r="K55" s="545"/>
      <c r="L55" s="966" t="s">
        <v>1</v>
      </c>
    </row>
    <row r="56" spans="1:12" ht="5.25" customHeight="1" thickBot="1" x14ac:dyDescent="0.25"/>
    <row r="57" spans="1:12" ht="15.75" customHeight="1" thickBot="1" x14ac:dyDescent="0.3">
      <c r="A57" s="556"/>
      <c r="B57" s="556"/>
      <c r="C57" s="557"/>
      <c r="D57" s="2225" t="s">
        <v>737</v>
      </c>
      <c r="E57" s="2225"/>
      <c r="F57" s="2225"/>
      <c r="G57" s="2225"/>
      <c r="H57" s="983"/>
      <c r="I57" s="2226" t="s">
        <v>1015</v>
      </c>
      <c r="J57" s="2226"/>
      <c r="K57" s="2226"/>
      <c r="L57" s="2226"/>
    </row>
    <row r="58" spans="1:12" ht="15.75" customHeight="1" thickBot="1" x14ac:dyDescent="0.25">
      <c r="A58" s="2231"/>
      <c r="B58" s="546"/>
      <c r="C58" s="2220" t="s">
        <v>355</v>
      </c>
      <c r="D58" s="2224" t="s">
        <v>356</v>
      </c>
      <c r="E58" s="2224"/>
      <c r="F58" s="2224"/>
      <c r="G58" s="2224"/>
      <c r="I58" s="2224" t="s">
        <v>356</v>
      </c>
      <c r="J58" s="2224"/>
      <c r="K58" s="2224"/>
      <c r="L58" s="2224"/>
    </row>
    <row r="59" spans="1:12" ht="45.75" customHeight="1" x14ac:dyDescent="0.2">
      <c r="A59" s="2231"/>
      <c r="B59" s="546"/>
      <c r="C59" s="2220"/>
      <c r="D59" s="984" t="s">
        <v>357</v>
      </c>
      <c r="E59" s="985" t="s">
        <v>359</v>
      </c>
      <c r="F59" s="458" t="s">
        <v>431</v>
      </c>
      <c r="G59" s="2222" t="s">
        <v>50</v>
      </c>
      <c r="I59" s="984" t="s">
        <v>357</v>
      </c>
      <c r="J59" s="261" t="s">
        <v>359</v>
      </c>
      <c r="K59" s="458" t="s">
        <v>431</v>
      </c>
      <c r="L59" s="2222" t="s">
        <v>50</v>
      </c>
    </row>
    <row r="60" spans="1:12" ht="15" thickBot="1" x14ac:dyDescent="0.25">
      <c r="A60" s="2231"/>
      <c r="B60" s="546"/>
      <c r="C60" s="2221"/>
      <c r="D60" s="459" t="s">
        <v>358</v>
      </c>
      <c r="E60" s="459" t="s">
        <v>360</v>
      </c>
      <c r="F60" s="459" t="s">
        <v>430</v>
      </c>
      <c r="G60" s="2223"/>
      <c r="I60" s="459" t="s">
        <v>358</v>
      </c>
      <c r="J60" s="459" t="s">
        <v>360</v>
      </c>
      <c r="K60" s="459" t="s">
        <v>430</v>
      </c>
      <c r="L60" s="2223"/>
    </row>
    <row r="61" spans="1:12" ht="15.75" customHeight="1" outlineLevel="1" thickBot="1" x14ac:dyDescent="0.25">
      <c r="A61" s="2231"/>
      <c r="B61" s="546"/>
      <c r="C61" s="2230" t="s">
        <v>379</v>
      </c>
      <c r="D61" s="2074" t="s">
        <v>380</v>
      </c>
      <c r="E61" s="2074"/>
      <c r="F61" s="2074"/>
      <c r="G61" s="2074"/>
      <c r="I61" s="2074" t="s">
        <v>380</v>
      </c>
      <c r="J61" s="2074"/>
      <c r="K61" s="2074"/>
      <c r="L61" s="2074"/>
    </row>
    <row r="62" spans="1:12" ht="33.75" outlineLevel="1" x14ac:dyDescent="0.2">
      <c r="A62" s="2231"/>
      <c r="B62" s="546"/>
      <c r="C62" s="2230"/>
      <c r="D62" s="984" t="s">
        <v>381</v>
      </c>
      <c r="E62" s="985" t="s">
        <v>383</v>
      </c>
      <c r="F62" s="261" t="s">
        <v>385</v>
      </c>
      <c r="G62" s="2222" t="s">
        <v>249</v>
      </c>
      <c r="I62" s="458" t="s">
        <v>381</v>
      </c>
      <c r="J62" s="261" t="s">
        <v>383</v>
      </c>
      <c r="K62" s="261" t="s">
        <v>385</v>
      </c>
      <c r="L62" s="2222" t="s">
        <v>249</v>
      </c>
    </row>
    <row r="63" spans="1:12" outlineLevel="1" x14ac:dyDescent="0.2">
      <c r="A63" s="2231"/>
      <c r="B63" s="546"/>
      <c r="C63" s="2230"/>
      <c r="D63" s="1577" t="s">
        <v>382</v>
      </c>
      <c r="E63" s="1577" t="s">
        <v>384</v>
      </c>
      <c r="F63" s="1577" t="s">
        <v>386</v>
      </c>
      <c r="G63" s="2230"/>
      <c r="I63" s="1577" t="s">
        <v>382</v>
      </c>
      <c r="J63" s="1577" t="s">
        <v>384</v>
      </c>
      <c r="K63" s="1577" t="s">
        <v>386</v>
      </c>
      <c r="L63" s="2230"/>
    </row>
    <row r="64" spans="1:12" x14ac:dyDescent="0.2">
      <c r="A64" s="1861" t="s">
        <v>1781</v>
      </c>
      <c r="B64" s="1838"/>
      <c r="C64" s="1839"/>
      <c r="D64" s="687"/>
      <c r="E64" s="687"/>
      <c r="F64" s="687"/>
      <c r="G64" s="1840"/>
      <c r="I64" s="1841"/>
      <c r="J64" s="1841"/>
      <c r="K64" s="1841"/>
      <c r="L64" s="1841"/>
    </row>
    <row r="65" spans="1:12" x14ac:dyDescent="0.2">
      <c r="A65" s="1842" t="s">
        <v>365</v>
      </c>
      <c r="B65" s="1842" t="s">
        <v>375</v>
      </c>
      <c r="C65" s="865"/>
      <c r="D65" s="855"/>
      <c r="E65" s="855"/>
      <c r="F65" s="855"/>
      <c r="G65" s="1876"/>
      <c r="I65" s="1844"/>
      <c r="J65" s="1844"/>
      <c r="K65" s="1844"/>
      <c r="L65" s="1844"/>
    </row>
    <row r="66" spans="1:12" x14ac:dyDescent="0.2">
      <c r="A66" s="1877" t="s">
        <v>362</v>
      </c>
      <c r="B66" s="1877" t="s">
        <v>373</v>
      </c>
      <c r="C66" s="1878"/>
      <c r="D66" s="827"/>
      <c r="E66" s="827"/>
      <c r="F66" s="827"/>
      <c r="G66" s="852"/>
      <c r="I66" s="1844"/>
      <c r="J66" s="1844"/>
      <c r="K66" s="1844"/>
      <c r="L66" s="1844"/>
    </row>
    <row r="67" spans="1:12" x14ac:dyDescent="0.2">
      <c r="A67" s="1846" t="s">
        <v>1705</v>
      </c>
      <c r="B67" s="1846" t="s">
        <v>1704</v>
      </c>
      <c r="C67" s="900">
        <v>43465</v>
      </c>
      <c r="D67" s="1253" t="s">
        <v>491</v>
      </c>
      <c r="E67" s="699">
        <v>7375</v>
      </c>
      <c r="F67" s="699" t="s">
        <v>491</v>
      </c>
      <c r="G67" s="760">
        <v>7375</v>
      </c>
      <c r="I67" s="699" t="s">
        <v>491</v>
      </c>
      <c r="J67" s="699">
        <v>7375</v>
      </c>
      <c r="K67" s="699" t="s">
        <v>491</v>
      </c>
      <c r="L67" s="760">
        <v>7375</v>
      </c>
    </row>
    <row r="68" spans="1:12" ht="23.25" customHeight="1" x14ac:dyDescent="0.2">
      <c r="A68" s="1850" t="s">
        <v>1706</v>
      </c>
      <c r="B68" s="1887" t="s">
        <v>1703</v>
      </c>
      <c r="C68" s="1851">
        <v>43465</v>
      </c>
      <c r="D68" s="1697" t="s">
        <v>491</v>
      </c>
      <c r="E68" s="728">
        <v>2829</v>
      </c>
      <c r="F68" s="728" t="s">
        <v>491</v>
      </c>
      <c r="G68" s="1888">
        <v>2829</v>
      </c>
      <c r="I68" s="728" t="s">
        <v>491</v>
      </c>
      <c r="J68" s="728">
        <v>2829</v>
      </c>
      <c r="K68" s="728" t="s">
        <v>491</v>
      </c>
      <c r="L68" s="1888">
        <v>2829</v>
      </c>
    </row>
    <row r="69" spans="1:12" x14ac:dyDescent="0.2">
      <c r="A69" s="1879"/>
      <c r="B69" s="1879"/>
      <c r="C69" s="1880"/>
      <c r="D69" s="1839"/>
      <c r="E69" s="1839"/>
      <c r="F69" s="1839"/>
      <c r="G69" s="1881"/>
      <c r="I69" s="1880"/>
      <c r="J69" s="1839"/>
      <c r="K69" s="1839"/>
      <c r="L69" s="1881"/>
    </row>
    <row r="70" spans="1:12" x14ac:dyDescent="0.2">
      <c r="A70" s="1842" t="s">
        <v>366</v>
      </c>
      <c r="B70" s="1842" t="s">
        <v>376</v>
      </c>
      <c r="C70" s="865"/>
      <c r="D70" s="855"/>
      <c r="E70" s="855"/>
      <c r="F70" s="855"/>
      <c r="G70" s="1876"/>
      <c r="I70" s="865"/>
      <c r="J70" s="855"/>
      <c r="K70" s="855"/>
      <c r="L70" s="1876"/>
    </row>
    <row r="71" spans="1:12" x14ac:dyDescent="0.2">
      <c r="A71" s="1882" t="s">
        <v>1557</v>
      </c>
      <c r="B71" s="1882" t="s">
        <v>1556</v>
      </c>
      <c r="C71" s="1883">
        <v>43465</v>
      </c>
      <c r="D71" s="827" t="s">
        <v>491</v>
      </c>
      <c r="E71" s="717">
        <v>137001</v>
      </c>
      <c r="F71" s="827" t="s">
        <v>491</v>
      </c>
      <c r="G71" s="811">
        <v>137001</v>
      </c>
      <c r="I71" s="827" t="s">
        <v>491</v>
      </c>
      <c r="J71" s="717">
        <v>137001</v>
      </c>
      <c r="K71" s="827" t="s">
        <v>491</v>
      </c>
      <c r="L71" s="811">
        <v>137001</v>
      </c>
    </row>
    <row r="72" spans="1:12" x14ac:dyDescent="0.2">
      <c r="A72" s="1845" t="s">
        <v>1560</v>
      </c>
      <c r="B72" s="1845" t="s">
        <v>1559</v>
      </c>
      <c r="C72" s="1691">
        <v>43465</v>
      </c>
      <c r="D72" s="980" t="s">
        <v>491</v>
      </c>
      <c r="E72" s="661">
        <v>677342</v>
      </c>
      <c r="F72" s="980" t="s">
        <v>491</v>
      </c>
      <c r="G72" s="809">
        <v>677342</v>
      </c>
      <c r="I72" s="980" t="s">
        <v>491</v>
      </c>
      <c r="J72" s="661">
        <v>665267</v>
      </c>
      <c r="K72" s="980" t="s">
        <v>491</v>
      </c>
      <c r="L72" s="809">
        <v>665267</v>
      </c>
    </row>
    <row r="73" spans="1:12" x14ac:dyDescent="0.2">
      <c r="A73" s="1850" t="s">
        <v>1784</v>
      </c>
      <c r="B73" s="1850" t="s">
        <v>1558</v>
      </c>
      <c r="C73" s="1851">
        <v>43465</v>
      </c>
      <c r="D73" s="715" t="s">
        <v>491</v>
      </c>
      <c r="E73" s="715" t="s">
        <v>491</v>
      </c>
      <c r="F73" s="715">
        <v>103707</v>
      </c>
      <c r="G73" s="1852">
        <v>103707</v>
      </c>
      <c r="I73" s="715" t="s">
        <v>491</v>
      </c>
      <c r="J73" s="715" t="s">
        <v>491</v>
      </c>
      <c r="K73" s="715">
        <v>78726</v>
      </c>
      <c r="L73" s="1852">
        <v>78726</v>
      </c>
    </row>
    <row r="74" spans="1:12" ht="15" customHeight="1" x14ac:dyDescent="0.2">
      <c r="A74" s="1862"/>
      <c r="B74" s="1862"/>
      <c r="C74" s="1863"/>
      <c r="D74" s="1864"/>
      <c r="E74" s="1864"/>
      <c r="F74" s="1864"/>
      <c r="G74" s="1865"/>
      <c r="H74" s="1893"/>
      <c r="I74" s="1864"/>
      <c r="J74" s="1864"/>
      <c r="K74" s="1864"/>
      <c r="L74" s="1865"/>
    </row>
    <row r="75" spans="1:12" ht="15" customHeight="1" x14ac:dyDescent="0.2">
      <c r="A75" s="1889" t="s">
        <v>1782</v>
      </c>
      <c r="B75" s="932"/>
      <c r="C75" s="1890"/>
      <c r="D75" s="1891"/>
      <c r="E75" s="1891"/>
      <c r="F75" s="1891"/>
      <c r="G75" s="1892"/>
      <c r="H75" s="1893"/>
      <c r="I75" s="1891"/>
      <c r="J75" s="1891"/>
      <c r="K75" s="1891"/>
      <c r="L75" s="1892"/>
    </row>
    <row r="76" spans="1:12" x14ac:dyDescent="0.2">
      <c r="A76" s="548" t="s">
        <v>365</v>
      </c>
      <c r="B76" s="548" t="s">
        <v>375</v>
      </c>
      <c r="C76" s="320"/>
      <c r="D76" s="547"/>
      <c r="E76" s="547"/>
      <c r="F76" s="547"/>
      <c r="G76" s="681"/>
      <c r="H76" s="553"/>
      <c r="I76" s="553"/>
      <c r="J76" s="553"/>
      <c r="K76" s="553"/>
      <c r="L76" s="553"/>
    </row>
    <row r="77" spans="1:12" x14ac:dyDescent="0.2">
      <c r="A77" s="1663" t="s">
        <v>362</v>
      </c>
      <c r="B77" s="1663" t="s">
        <v>373</v>
      </c>
      <c r="C77" s="1664"/>
      <c r="D77" s="92"/>
      <c r="E77" s="92"/>
      <c r="F77" s="92"/>
      <c r="G77" s="103"/>
      <c r="H77" s="553"/>
      <c r="I77" s="553"/>
      <c r="J77" s="553"/>
      <c r="K77" s="553"/>
      <c r="L77" s="553"/>
    </row>
    <row r="78" spans="1:12" ht="15" customHeight="1" x14ac:dyDescent="0.2">
      <c r="A78" s="856" t="s">
        <v>1705</v>
      </c>
      <c r="B78" s="856" t="s">
        <v>1700</v>
      </c>
      <c r="C78" s="1666">
        <v>43100</v>
      </c>
      <c r="D78" s="549" t="s">
        <v>491</v>
      </c>
      <c r="E78" s="222">
        <v>8061</v>
      </c>
      <c r="F78" s="222" t="s">
        <v>491</v>
      </c>
      <c r="G78" s="380">
        <v>8061</v>
      </c>
      <c r="I78" s="549" t="s">
        <v>491</v>
      </c>
      <c r="J78" s="222">
        <v>8061</v>
      </c>
      <c r="K78" s="549" t="s">
        <v>491</v>
      </c>
      <c r="L78" s="380">
        <v>8061</v>
      </c>
    </row>
    <row r="79" spans="1:12" ht="24" customHeight="1" x14ac:dyDescent="0.2">
      <c r="A79" s="1651" t="s">
        <v>1706</v>
      </c>
      <c r="B79" s="1884" t="s">
        <v>1703</v>
      </c>
      <c r="C79" s="1885">
        <v>43100</v>
      </c>
      <c r="D79" s="1886" t="s">
        <v>491</v>
      </c>
      <c r="E79" s="213">
        <v>23</v>
      </c>
      <c r="F79" s="213" t="s">
        <v>491</v>
      </c>
      <c r="G79" s="767">
        <v>23</v>
      </c>
      <c r="I79" s="1886" t="s">
        <v>491</v>
      </c>
      <c r="J79" s="213">
        <v>23</v>
      </c>
      <c r="K79" s="1886" t="s">
        <v>491</v>
      </c>
      <c r="L79" s="767">
        <v>23</v>
      </c>
    </row>
    <row r="80" spans="1:12" x14ac:dyDescent="0.2">
      <c r="A80" s="1636"/>
      <c r="B80" s="1636"/>
      <c r="C80" s="290"/>
      <c r="D80" s="1662"/>
      <c r="E80" s="1662"/>
      <c r="F80" s="1662"/>
      <c r="G80" s="1665"/>
      <c r="I80" s="290"/>
      <c r="J80" s="1662"/>
      <c r="K80" s="1662"/>
      <c r="L80" s="1665"/>
    </row>
    <row r="81" spans="1:12" x14ac:dyDescent="0.2">
      <c r="A81" s="548" t="s">
        <v>366</v>
      </c>
      <c r="B81" s="548" t="s">
        <v>376</v>
      </c>
      <c r="C81" s="320"/>
      <c r="D81" s="547"/>
      <c r="E81" s="547"/>
      <c r="F81" s="547"/>
      <c r="G81" s="681"/>
      <c r="I81" s="320"/>
      <c r="J81" s="547"/>
      <c r="K81" s="547"/>
      <c r="L81" s="681"/>
    </row>
    <row r="82" spans="1:12" ht="15" customHeight="1" x14ac:dyDescent="0.2">
      <c r="A82" s="856" t="s">
        <v>1557</v>
      </c>
      <c r="B82" s="856" t="s">
        <v>1556</v>
      </c>
      <c r="C82" s="1666">
        <v>43100</v>
      </c>
      <c r="D82" s="549" t="s">
        <v>491</v>
      </c>
      <c r="E82" s="133">
        <v>137045</v>
      </c>
      <c r="F82" s="549" t="s">
        <v>491</v>
      </c>
      <c r="G82" s="380">
        <v>137045</v>
      </c>
      <c r="I82" s="549" t="s">
        <v>491</v>
      </c>
      <c r="J82" s="133">
        <v>137045</v>
      </c>
      <c r="K82" s="549" t="s">
        <v>491</v>
      </c>
      <c r="L82" s="380">
        <v>137045</v>
      </c>
    </row>
    <row r="83" spans="1:12" ht="15" customHeight="1" x14ac:dyDescent="0.2">
      <c r="A83" s="1641" t="s">
        <v>1560</v>
      </c>
      <c r="B83" s="1641" t="s">
        <v>1559</v>
      </c>
      <c r="C83" s="1643">
        <v>43100</v>
      </c>
      <c r="D83" s="1639" t="s">
        <v>491</v>
      </c>
      <c r="E83" s="1660">
        <v>689712</v>
      </c>
      <c r="F83" s="1414" t="s">
        <v>491</v>
      </c>
      <c r="G83" s="368">
        <v>689712</v>
      </c>
      <c r="I83" s="1414" t="s">
        <v>491</v>
      </c>
      <c r="J83" s="1661">
        <v>677727</v>
      </c>
      <c r="K83" s="1414" t="s">
        <v>491</v>
      </c>
      <c r="L83" s="368">
        <v>677727</v>
      </c>
    </row>
    <row r="84" spans="1:12" ht="15" customHeight="1" x14ac:dyDescent="0.2">
      <c r="A84" s="1641" t="s">
        <v>1708</v>
      </c>
      <c r="B84" s="1688" t="s">
        <v>1707</v>
      </c>
      <c r="C84" s="1643">
        <v>43100</v>
      </c>
      <c r="D84" s="1639" t="s">
        <v>491</v>
      </c>
      <c r="E84" s="180" t="s">
        <v>491</v>
      </c>
      <c r="F84" s="180">
        <v>115742</v>
      </c>
      <c r="G84" s="368">
        <v>115742</v>
      </c>
      <c r="I84" s="1639" t="s">
        <v>491</v>
      </c>
      <c r="J84" s="180" t="s">
        <v>491</v>
      </c>
      <c r="K84" s="180">
        <v>79341</v>
      </c>
      <c r="L84" s="368">
        <v>79341</v>
      </c>
    </row>
    <row r="85" spans="1:12" x14ac:dyDescent="0.2">
      <c r="A85" s="550"/>
      <c r="B85" s="550"/>
      <c r="C85" s="553"/>
      <c r="D85" s="553"/>
      <c r="E85" s="553"/>
      <c r="F85" s="553"/>
      <c r="G85" s="553"/>
    </row>
    <row r="86" spans="1:12" hidden="1" outlineLevel="1" x14ac:dyDescent="0.2">
      <c r="A86" s="550"/>
      <c r="B86" s="550"/>
      <c r="C86" s="553"/>
      <c r="D86" s="553"/>
      <c r="E86" s="553"/>
      <c r="F86" s="553"/>
      <c r="G86" s="553"/>
    </row>
    <row r="87" spans="1:12" hidden="1" outlineLevel="1" x14ac:dyDescent="0.2">
      <c r="A87" s="550"/>
      <c r="B87" s="550"/>
      <c r="C87" s="553"/>
      <c r="D87" s="553"/>
      <c r="E87" s="553"/>
      <c r="F87" s="553"/>
      <c r="G87" s="553"/>
    </row>
    <row r="88" spans="1:12" hidden="1" outlineLevel="1" x14ac:dyDescent="0.2">
      <c r="A88" s="550"/>
      <c r="B88" s="550"/>
      <c r="C88" s="553"/>
      <c r="D88" s="553"/>
      <c r="E88" s="553"/>
      <c r="F88" s="553"/>
      <c r="G88" s="553"/>
    </row>
    <row r="89" spans="1:12" hidden="1" outlineLevel="1" x14ac:dyDescent="0.2">
      <c r="A89" s="550"/>
      <c r="B89" s="550"/>
      <c r="C89" s="553"/>
      <c r="D89" s="553"/>
      <c r="E89" s="553"/>
      <c r="F89" s="553"/>
      <c r="G89" s="553"/>
    </row>
    <row r="90" spans="1:12" hidden="1" outlineLevel="1" x14ac:dyDescent="0.2">
      <c r="A90" s="550"/>
      <c r="B90" s="550"/>
      <c r="C90" s="553"/>
      <c r="D90" s="553"/>
      <c r="E90" s="553"/>
      <c r="F90" s="553"/>
      <c r="G90" s="553"/>
    </row>
    <row r="91" spans="1:12" hidden="1" outlineLevel="1" x14ac:dyDescent="0.2">
      <c r="A91" s="550"/>
      <c r="B91" s="550"/>
      <c r="C91" s="553"/>
      <c r="D91" s="553"/>
      <c r="E91" s="553"/>
      <c r="F91" s="553"/>
      <c r="G91" s="553"/>
    </row>
    <row r="92" spans="1:12" hidden="1" outlineLevel="1" x14ac:dyDescent="0.2">
      <c r="A92" s="550"/>
      <c r="B92" s="550"/>
      <c r="C92" s="553"/>
      <c r="D92" s="553"/>
      <c r="E92" s="553"/>
      <c r="F92" s="553"/>
      <c r="G92" s="553"/>
    </row>
    <row r="93" spans="1:12" hidden="1" outlineLevel="1" x14ac:dyDescent="0.2">
      <c r="A93" s="550"/>
      <c r="B93" s="550"/>
      <c r="C93" s="553"/>
      <c r="D93" s="553"/>
      <c r="E93" s="553"/>
      <c r="F93" s="553"/>
      <c r="G93" s="553"/>
    </row>
    <row r="94" spans="1:12" hidden="1" outlineLevel="1" x14ac:dyDescent="0.2">
      <c r="A94" s="550"/>
      <c r="B94" s="550"/>
      <c r="C94" s="553"/>
      <c r="D94" s="553"/>
      <c r="E94" s="553"/>
      <c r="F94" s="553"/>
      <c r="G94" s="553"/>
    </row>
    <row r="95" spans="1:12" hidden="1" outlineLevel="1" x14ac:dyDescent="0.2">
      <c r="A95" s="550"/>
      <c r="B95" s="550"/>
      <c r="C95" s="553"/>
      <c r="D95" s="553"/>
      <c r="E95" s="553"/>
      <c r="F95" s="553"/>
      <c r="G95" s="553"/>
    </row>
    <row r="96" spans="1:12" hidden="1" outlineLevel="1" x14ac:dyDescent="0.2">
      <c r="A96" s="550"/>
      <c r="B96" s="550"/>
      <c r="C96" s="553"/>
      <c r="D96" s="553"/>
      <c r="E96" s="553"/>
      <c r="F96" s="553"/>
      <c r="G96" s="553"/>
    </row>
    <row r="97" spans="1:12" hidden="1" outlineLevel="1" x14ac:dyDescent="0.2">
      <c r="A97" s="550"/>
      <c r="B97" s="550"/>
      <c r="C97" s="553"/>
      <c r="D97" s="553"/>
      <c r="E97" s="553"/>
      <c r="F97" s="553"/>
      <c r="G97" s="553"/>
    </row>
    <row r="98" spans="1:12" hidden="1" outlineLevel="1" x14ac:dyDescent="0.2">
      <c r="A98" s="550"/>
      <c r="B98" s="550"/>
      <c r="C98" s="553"/>
      <c r="D98" s="553"/>
      <c r="E98" s="553"/>
      <c r="F98" s="553"/>
      <c r="G98" s="553"/>
    </row>
    <row r="99" spans="1:12" hidden="1" outlineLevel="1" x14ac:dyDescent="0.2">
      <c r="A99" s="550"/>
      <c r="B99" s="550"/>
      <c r="C99" s="553"/>
      <c r="D99" s="553"/>
      <c r="E99" s="553"/>
      <c r="F99" s="553"/>
      <c r="G99" s="553"/>
    </row>
    <row r="100" spans="1:12" hidden="1" outlineLevel="1" x14ac:dyDescent="0.2">
      <c r="A100" s="550"/>
      <c r="B100" s="550"/>
      <c r="C100" s="553"/>
      <c r="D100" s="553"/>
      <c r="E100" s="553"/>
      <c r="F100" s="553"/>
      <c r="G100" s="553"/>
    </row>
    <row r="101" spans="1:12" hidden="1" outlineLevel="1" x14ac:dyDescent="0.2">
      <c r="A101" s="550"/>
      <c r="B101" s="550"/>
      <c r="C101" s="553"/>
      <c r="D101" s="553"/>
      <c r="E101" s="553"/>
      <c r="F101" s="553"/>
      <c r="G101" s="553"/>
    </row>
    <row r="102" spans="1:12" hidden="1" outlineLevel="1" x14ac:dyDescent="0.2">
      <c r="A102" s="550"/>
      <c r="B102" s="550"/>
      <c r="C102" s="553"/>
      <c r="D102" s="553"/>
      <c r="E102" s="553"/>
      <c r="F102" s="553"/>
      <c r="G102" s="553"/>
    </row>
    <row r="103" spans="1:12" hidden="1" outlineLevel="1" x14ac:dyDescent="0.2">
      <c r="A103" s="550"/>
      <c r="B103" s="550"/>
      <c r="C103" s="553"/>
      <c r="D103" s="553"/>
      <c r="E103" s="553"/>
      <c r="F103" s="553"/>
      <c r="G103" s="553"/>
    </row>
    <row r="104" spans="1:12" hidden="1" outlineLevel="1" x14ac:dyDescent="0.2">
      <c r="A104" s="550"/>
      <c r="B104" s="550"/>
      <c r="C104" s="553"/>
      <c r="D104" s="553"/>
      <c r="E104" s="553"/>
      <c r="F104" s="553"/>
      <c r="G104" s="553"/>
    </row>
    <row r="105" spans="1:12" hidden="1" outlineLevel="1" x14ac:dyDescent="0.2">
      <c r="A105" s="550"/>
      <c r="B105" s="550"/>
      <c r="C105" s="553"/>
      <c r="D105" s="553"/>
      <c r="E105" s="553"/>
      <c r="F105" s="553"/>
      <c r="G105" s="553"/>
    </row>
    <row r="106" spans="1:12" hidden="1" outlineLevel="1" x14ac:dyDescent="0.2">
      <c r="A106" s="550"/>
      <c r="B106" s="550"/>
      <c r="C106" s="553"/>
      <c r="D106" s="553"/>
      <c r="E106" s="553"/>
      <c r="F106" s="553"/>
      <c r="G106" s="553"/>
    </row>
    <row r="107" spans="1:12" hidden="1" outlineLevel="1" x14ac:dyDescent="0.2">
      <c r="A107" s="550"/>
      <c r="B107" s="550"/>
      <c r="C107" s="553"/>
      <c r="D107" s="553"/>
      <c r="E107" s="553"/>
      <c r="F107" s="553"/>
      <c r="G107" s="553"/>
    </row>
    <row r="108" spans="1:12" collapsed="1" x14ac:dyDescent="0.2">
      <c r="A108" s="550"/>
      <c r="B108" s="550"/>
      <c r="C108" s="553"/>
      <c r="D108" s="553"/>
      <c r="E108" s="553"/>
      <c r="F108" s="553"/>
      <c r="G108" s="553"/>
    </row>
    <row r="109" spans="1:12" x14ac:dyDescent="0.2">
      <c r="A109" s="550"/>
      <c r="B109" s="550"/>
      <c r="C109" s="553"/>
      <c r="D109" s="553"/>
      <c r="E109" s="553"/>
      <c r="F109" s="553"/>
      <c r="G109" s="553"/>
    </row>
    <row r="110" spans="1:12" x14ac:dyDescent="0.2">
      <c r="A110" s="2229" t="s">
        <v>1561</v>
      </c>
      <c r="B110" s="2229"/>
      <c r="C110" s="553"/>
      <c r="D110" s="553"/>
      <c r="E110" s="553"/>
      <c r="F110" s="553"/>
      <c r="G110" s="553"/>
    </row>
    <row r="111" spans="1:12" ht="15" thickBot="1" x14ac:dyDescent="0.25">
      <c r="L111" s="966" t="s">
        <v>1</v>
      </c>
    </row>
    <row r="112" spans="1:12" ht="15.75" customHeight="1" thickBot="1" x14ac:dyDescent="0.3">
      <c r="A112" s="556"/>
      <c r="B112" s="556"/>
      <c r="C112" s="557"/>
      <c r="D112" s="2225" t="s">
        <v>737</v>
      </c>
      <c r="E112" s="2225"/>
      <c r="F112" s="2225"/>
      <c r="G112" s="2225"/>
      <c r="I112" s="2226" t="s">
        <v>1015</v>
      </c>
      <c r="J112" s="2226"/>
      <c r="K112" s="2226"/>
      <c r="L112" s="2226"/>
    </row>
    <row r="113" spans="1:17" ht="15.75" customHeight="1" thickBot="1" x14ac:dyDescent="0.25">
      <c r="A113" s="2231"/>
      <c r="B113" s="546"/>
      <c r="C113" s="546"/>
      <c r="D113" s="2227" t="s">
        <v>367</v>
      </c>
      <c r="E113" s="2227"/>
      <c r="F113" s="2227" t="s">
        <v>368</v>
      </c>
      <c r="G113" s="2227"/>
      <c r="H113" s="981"/>
      <c r="I113" s="2227" t="s">
        <v>367</v>
      </c>
      <c r="J113" s="2227"/>
      <c r="K113" s="2227" t="s">
        <v>368</v>
      </c>
      <c r="L113" s="2227"/>
    </row>
    <row r="114" spans="1:17" ht="15.75" customHeight="1" outlineLevel="1" thickBot="1" x14ac:dyDescent="0.25">
      <c r="A114" s="2231"/>
      <c r="B114" s="546"/>
      <c r="C114" s="546"/>
      <c r="D114" s="2228" t="s">
        <v>387</v>
      </c>
      <c r="E114" s="2228"/>
      <c r="F114" s="2228" t="s">
        <v>388</v>
      </c>
      <c r="G114" s="2228"/>
      <c r="H114" s="981"/>
      <c r="I114" s="2228" t="s">
        <v>387</v>
      </c>
      <c r="J114" s="2228"/>
      <c r="K114" s="2228" t="s">
        <v>388</v>
      </c>
      <c r="L114" s="2228"/>
    </row>
    <row r="115" spans="1:17" ht="15" thickBot="1" x14ac:dyDescent="0.25">
      <c r="A115" s="2231"/>
      <c r="B115" s="546"/>
      <c r="C115" s="546"/>
      <c r="D115" s="1000" t="s">
        <v>1218</v>
      </c>
      <c r="E115" s="1001" t="s">
        <v>745</v>
      </c>
      <c r="F115" s="1000" t="s">
        <v>1218</v>
      </c>
      <c r="G115" s="1001" t="s">
        <v>745</v>
      </c>
      <c r="H115" s="981"/>
      <c r="I115" s="1000" t="s">
        <v>1218</v>
      </c>
      <c r="J115" s="1001" t="s">
        <v>745</v>
      </c>
      <c r="K115" s="1000" t="s">
        <v>1218</v>
      </c>
      <c r="L115" s="1001" t="s">
        <v>745</v>
      </c>
    </row>
    <row r="116" spans="1:17" x14ac:dyDescent="0.2">
      <c r="A116" s="546"/>
      <c r="B116" s="546"/>
      <c r="C116" s="546"/>
      <c r="D116" s="827"/>
      <c r="E116" s="92"/>
      <c r="F116" s="827"/>
      <c r="G116" s="92"/>
      <c r="I116" s="827"/>
      <c r="J116" s="92"/>
      <c r="K116" s="827"/>
      <c r="L116" s="92"/>
    </row>
    <row r="117" spans="1:17" x14ac:dyDescent="0.2">
      <c r="A117" s="554" t="s">
        <v>369</v>
      </c>
      <c r="B117" s="554" t="s">
        <v>377</v>
      </c>
      <c r="C117" s="554"/>
      <c r="D117" s="855"/>
      <c r="E117" s="547"/>
      <c r="F117" s="855"/>
      <c r="G117" s="547"/>
      <c r="I117" s="855"/>
      <c r="J117" s="547"/>
      <c r="K117" s="855"/>
      <c r="L117" s="547"/>
    </row>
    <row r="118" spans="1:17" x14ac:dyDescent="0.2">
      <c r="A118" s="856" t="s">
        <v>1653</v>
      </c>
      <c r="B118" s="1717" t="s">
        <v>1654</v>
      </c>
      <c r="C118" s="1718"/>
      <c r="D118" s="980" t="s">
        <v>491</v>
      </c>
      <c r="E118" s="549" t="s">
        <v>491</v>
      </c>
      <c r="F118" s="980" t="s">
        <v>491</v>
      </c>
      <c r="G118" s="549" t="s">
        <v>491</v>
      </c>
      <c r="H118" s="1719"/>
      <c r="I118" s="1720">
        <v>593957</v>
      </c>
      <c r="J118" s="1721">
        <v>384616</v>
      </c>
      <c r="K118" s="1720">
        <v>593957</v>
      </c>
      <c r="L118" s="1721">
        <v>384616</v>
      </c>
    </row>
    <row r="119" spans="1:17" x14ac:dyDescent="0.2">
      <c r="A119" s="1641" t="s">
        <v>1225</v>
      </c>
      <c r="B119" s="1641" t="s">
        <v>1226</v>
      </c>
      <c r="C119" s="1641"/>
      <c r="D119" s="699">
        <v>16935</v>
      </c>
      <c r="E119" s="180">
        <v>16984</v>
      </c>
      <c r="F119" s="935">
        <v>20067</v>
      </c>
      <c r="G119" s="1722">
        <v>21092</v>
      </c>
      <c r="H119" s="1723"/>
      <c r="I119" s="935">
        <v>16935</v>
      </c>
      <c r="J119" s="315">
        <v>16984</v>
      </c>
      <c r="K119" s="935">
        <v>20067</v>
      </c>
      <c r="L119" s="1188">
        <v>21092</v>
      </c>
    </row>
    <row r="120" spans="1:17" x14ac:dyDescent="0.2">
      <c r="A120" s="555"/>
      <c r="B120" s="555"/>
      <c r="C120" s="555"/>
      <c r="D120" s="855"/>
      <c r="E120" s="547"/>
      <c r="F120" s="855"/>
      <c r="G120" s="547"/>
      <c r="H120" s="553"/>
      <c r="I120" s="855"/>
      <c r="J120" s="547"/>
      <c r="K120" s="855"/>
      <c r="L120" s="547"/>
    </row>
    <row r="121" spans="1:17" x14ac:dyDescent="0.2">
      <c r="A121" s="1725" t="s">
        <v>370</v>
      </c>
      <c r="B121" s="1725" t="s">
        <v>378</v>
      </c>
      <c r="C121" s="1725"/>
      <c r="D121" s="1726"/>
      <c r="E121" s="1727"/>
      <c r="F121" s="1726"/>
      <c r="G121" s="1727"/>
      <c r="H121" s="1657"/>
      <c r="I121" s="1726"/>
      <c r="J121" s="1727"/>
      <c r="K121" s="1726"/>
      <c r="L121" s="1727"/>
    </row>
    <row r="122" spans="1:17" x14ac:dyDescent="0.2">
      <c r="A122" s="1642" t="s">
        <v>371</v>
      </c>
      <c r="B122" s="1642" t="s">
        <v>502</v>
      </c>
      <c r="C122" s="1642"/>
      <c r="D122" s="1253"/>
      <c r="E122" s="1639"/>
      <c r="F122" s="1253"/>
      <c r="G122" s="1639"/>
      <c r="H122" s="1640"/>
      <c r="I122" s="1253"/>
      <c r="J122" s="1639"/>
      <c r="K122" s="1253"/>
      <c r="L122" s="1639"/>
    </row>
    <row r="123" spans="1:17" ht="15" x14ac:dyDescent="0.2">
      <c r="A123" s="1642" t="s">
        <v>501</v>
      </c>
      <c r="B123" s="1724" t="s">
        <v>503</v>
      </c>
      <c r="C123" s="1724"/>
      <c r="D123" s="699">
        <v>137001</v>
      </c>
      <c r="E123" s="180">
        <v>137045</v>
      </c>
      <c r="F123" s="935">
        <v>141532</v>
      </c>
      <c r="G123" s="1722">
        <v>142591</v>
      </c>
      <c r="H123" s="1723"/>
      <c r="I123" s="935">
        <v>137001</v>
      </c>
      <c r="J123" s="315">
        <v>137045</v>
      </c>
      <c r="K123" s="935">
        <v>141532</v>
      </c>
      <c r="L123" s="1188">
        <v>142591</v>
      </c>
      <c r="N123" s="27"/>
      <c r="O123" s="27"/>
      <c r="P123" s="27"/>
      <c r="Q123" s="27"/>
    </row>
    <row r="127" spans="1:17" x14ac:dyDescent="0.2">
      <c r="K127" s="1671"/>
    </row>
    <row r="128" spans="1:17" x14ac:dyDescent="0.2">
      <c r="I128" s="1670"/>
      <c r="K128" s="1671"/>
      <c r="L128" s="1671"/>
    </row>
  </sheetData>
  <sheetProtection algorithmName="SHA-512" hashValue="tTKNr56JIl8CUzgLYUwIEqHWZrJJzO7uIDQq5X4DklzFoL9ufmsHvRSn9pWpuMgF5poyGmRu5azCeDhpO/d3Nw==" saltValue="zTtdF6/bakrRTylOw8LzMw==" spinCount="100000" sheet="1" objects="1" scenarios="1"/>
  <mergeCells count="42">
    <mergeCell ref="B41:C41"/>
    <mergeCell ref="A10:A12"/>
    <mergeCell ref="B24:C24"/>
    <mergeCell ref="C10:C12"/>
    <mergeCell ref="A13:A15"/>
    <mergeCell ref="C13:C15"/>
    <mergeCell ref="A113:A115"/>
    <mergeCell ref="D113:E113"/>
    <mergeCell ref="D114:E114"/>
    <mergeCell ref="D112:G112"/>
    <mergeCell ref="F113:G113"/>
    <mergeCell ref="F114:G114"/>
    <mergeCell ref="A110:B110"/>
    <mergeCell ref="I10:L10"/>
    <mergeCell ref="L11:L12"/>
    <mergeCell ref="I13:L13"/>
    <mergeCell ref="L14:L15"/>
    <mergeCell ref="G14:G15"/>
    <mergeCell ref="I57:L57"/>
    <mergeCell ref="I58:L58"/>
    <mergeCell ref="L59:L60"/>
    <mergeCell ref="I61:L61"/>
    <mergeCell ref="L62:L63"/>
    <mergeCell ref="D61:G61"/>
    <mergeCell ref="A61:A63"/>
    <mergeCell ref="C61:C63"/>
    <mergeCell ref="G62:G63"/>
    <mergeCell ref="A58:A60"/>
    <mergeCell ref="I113:J113"/>
    <mergeCell ref="K113:L113"/>
    <mergeCell ref="I114:J114"/>
    <mergeCell ref="K114:L114"/>
    <mergeCell ref="D9:G9"/>
    <mergeCell ref="I9:L9"/>
    <mergeCell ref="G11:G12"/>
    <mergeCell ref="D10:G10"/>
    <mergeCell ref="D13:G13"/>
    <mergeCell ref="C58:C60"/>
    <mergeCell ref="G59:G60"/>
    <mergeCell ref="D58:G58"/>
    <mergeCell ref="D57:G57"/>
    <mergeCell ref="I112:L112"/>
  </mergeCells>
  <pageMargins left="0" right="0" top="0.98425196850393704" bottom="0.35433070866141736" header="0" footer="0"/>
  <pageSetup paperSize="9" scale="50" fitToHeight="4" orientation="landscape" r:id="rId1"/>
  <headerFooter>
    <oddFooter>&amp;C&amp;P. lapa / page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52"/>
  <sheetViews>
    <sheetView showGridLines="0" zoomScaleNormal="100" workbookViewId="0">
      <pane ySplit="7" topLeftCell="A8" activePane="bottomLeft" state="frozen"/>
      <selection pane="bottomLeft" activeCell="A8" sqref="A8"/>
    </sheetView>
  </sheetViews>
  <sheetFormatPr defaultColWidth="9.140625" defaultRowHeight="15" outlineLevelCol="1" x14ac:dyDescent="0.25"/>
  <cols>
    <col min="1" max="1" width="48.85546875" style="22" customWidth="1"/>
    <col min="2" max="2" width="48.85546875" style="22" customWidth="1" outlineLevel="1"/>
    <col min="3" max="3" width="11.85546875" style="22" customWidth="1"/>
    <col min="4" max="5" width="11.42578125" style="22" customWidth="1"/>
    <col min="6" max="6" width="2.42578125" style="22" customWidth="1"/>
    <col min="7" max="8" width="15.85546875" style="22" customWidth="1"/>
    <col min="9" max="16384" width="9.140625" style="22"/>
  </cols>
  <sheetData>
    <row r="1" spans="1:8" x14ac:dyDescent="0.25">
      <c r="A1" s="362" t="str">
        <f>'Key Figures'!A1</f>
        <v>LATVENERGO KONCERNA KONSOLIDĒTIE un</v>
      </c>
      <c r="B1" s="362" t="str">
        <f>'Key Figures'!B1</f>
        <v>LATVENERGO GROUP CONSOLIDATED and</v>
      </c>
    </row>
    <row r="2" spans="1:8" ht="18.75" x14ac:dyDescent="0.25">
      <c r="A2" s="362" t="str">
        <f>'Key Figures'!A2</f>
        <v>AS „LATVENERGO” 2018. GADA FINANŠU PĀRSKATI</v>
      </c>
      <c r="B2" s="362" t="str">
        <f>'Key Figures'!B2</f>
        <v>LATVENERGO AS FINANCIAL STATEMENTS 2018</v>
      </c>
      <c r="C2" s="24"/>
      <c r="H2" s="25"/>
    </row>
    <row r="3" spans="1:8" ht="15.75" x14ac:dyDescent="0.25">
      <c r="A3" s="56" t="s">
        <v>835</v>
      </c>
      <c r="B3" s="56" t="s">
        <v>836</v>
      </c>
    </row>
    <row r="4" spans="1:8" s="24" customFormat="1" ht="19.5" thickBot="1" x14ac:dyDescent="0.3">
      <c r="B4" s="23"/>
      <c r="H4" s="609" t="str">
        <f>'Key Figures'!N5</f>
        <v>EUR’000</v>
      </c>
    </row>
    <row r="5" spans="1:8" s="24" customFormat="1" ht="18.75" customHeight="1" x14ac:dyDescent="0.25">
      <c r="A5" s="2062"/>
      <c r="B5" s="2062"/>
      <c r="C5" s="2064" t="s">
        <v>389</v>
      </c>
      <c r="D5" s="2066" t="s">
        <v>737</v>
      </c>
      <c r="E5" s="2066"/>
      <c r="F5" s="172"/>
      <c r="G5" s="2066" t="s">
        <v>1015</v>
      </c>
      <c r="H5" s="2066"/>
    </row>
    <row r="6" spans="1:8" ht="15.75" thickBot="1" x14ac:dyDescent="0.3">
      <c r="A6" s="2063"/>
      <c r="B6" s="2063"/>
      <c r="C6" s="2065"/>
      <c r="D6" s="971">
        <v>2018</v>
      </c>
      <c r="E6" s="972">
        <v>2017</v>
      </c>
      <c r="F6" s="1089"/>
      <c r="G6" s="971">
        <v>2018</v>
      </c>
      <c r="H6" s="972">
        <v>2017</v>
      </c>
    </row>
    <row r="7" spans="1:8" s="25" customFormat="1" ht="11.25" x14ac:dyDescent="0.25">
      <c r="A7" s="174"/>
      <c r="B7" s="175"/>
      <c r="C7" s="176"/>
      <c r="D7" s="713"/>
      <c r="E7" s="177"/>
      <c r="F7" s="68"/>
      <c r="G7" s="713"/>
      <c r="H7" s="177"/>
    </row>
    <row r="8" spans="1:8" s="25" customFormat="1" ht="11.25" x14ac:dyDescent="0.25">
      <c r="A8" s="178" t="s">
        <v>2</v>
      </c>
      <c r="B8" s="178" t="s">
        <v>173</v>
      </c>
      <c r="C8" s="179">
        <v>6</v>
      </c>
      <c r="D8" s="699">
        <v>878008</v>
      </c>
      <c r="E8" s="180">
        <v>925627</v>
      </c>
      <c r="F8" s="68"/>
      <c r="G8" s="699">
        <v>435199</v>
      </c>
      <c r="H8" s="180">
        <v>498580</v>
      </c>
    </row>
    <row r="9" spans="1:8" s="25" customFormat="1" ht="11.25" x14ac:dyDescent="0.25">
      <c r="A9" s="178" t="s">
        <v>3</v>
      </c>
      <c r="B9" s="178" t="s">
        <v>174</v>
      </c>
      <c r="C9" s="179">
        <v>7</v>
      </c>
      <c r="D9" s="699">
        <v>93260</v>
      </c>
      <c r="E9" s="180">
        <v>149950</v>
      </c>
      <c r="F9" s="68"/>
      <c r="G9" s="699">
        <v>91181</v>
      </c>
      <c r="H9" s="180">
        <v>147502</v>
      </c>
    </row>
    <row r="10" spans="1:8" s="25" customFormat="1" ht="11.25" x14ac:dyDescent="0.25">
      <c r="A10" s="178" t="s">
        <v>4</v>
      </c>
      <c r="B10" s="178" t="s">
        <v>175</v>
      </c>
      <c r="C10" s="179">
        <v>8</v>
      </c>
      <c r="D10" s="699">
        <v>-497293</v>
      </c>
      <c r="E10" s="180">
        <v>-349690</v>
      </c>
      <c r="F10" s="68"/>
      <c r="G10" s="699">
        <v>-284592</v>
      </c>
      <c r="H10" s="180">
        <v>-156103</v>
      </c>
    </row>
    <row r="11" spans="1:8" s="25" customFormat="1" ht="11.25" x14ac:dyDescent="0.25">
      <c r="A11" s="178" t="s">
        <v>5</v>
      </c>
      <c r="B11" s="178" t="s">
        <v>176</v>
      </c>
      <c r="C11" s="179">
        <v>9</v>
      </c>
      <c r="D11" s="699">
        <v>-103762</v>
      </c>
      <c r="E11" s="180">
        <v>-113289</v>
      </c>
      <c r="F11" s="68"/>
      <c r="G11" s="699">
        <v>-42396</v>
      </c>
      <c r="H11" s="180">
        <v>-44892</v>
      </c>
    </row>
    <row r="12" spans="1:8" s="25" customFormat="1" ht="22.5" x14ac:dyDescent="0.2">
      <c r="A12" s="181" t="s">
        <v>626</v>
      </c>
      <c r="B12" s="178" t="s">
        <v>627</v>
      </c>
      <c r="C12" s="182" t="s">
        <v>567</v>
      </c>
      <c r="D12" s="714">
        <v>-225820</v>
      </c>
      <c r="E12" s="183">
        <v>-307614</v>
      </c>
      <c r="F12" s="68"/>
      <c r="G12" s="714">
        <v>-127124</v>
      </c>
      <c r="H12" s="183">
        <v>-209684</v>
      </c>
    </row>
    <row r="13" spans="1:8" s="25" customFormat="1" ht="11.25" x14ac:dyDescent="0.2">
      <c r="A13" s="211" t="s">
        <v>1274</v>
      </c>
      <c r="B13" s="193" t="s">
        <v>1275</v>
      </c>
      <c r="C13" s="212"/>
      <c r="D13" s="728">
        <v>478</v>
      </c>
      <c r="E13" s="1154">
        <v>0</v>
      </c>
      <c r="F13" s="68"/>
      <c r="G13" s="728">
        <v>236</v>
      </c>
      <c r="H13" s="1154">
        <v>0</v>
      </c>
    </row>
    <row r="14" spans="1:8" s="25" customFormat="1" ht="12" thickBot="1" x14ac:dyDescent="0.3">
      <c r="A14" s="193" t="s">
        <v>6</v>
      </c>
      <c r="B14" s="193" t="s">
        <v>177</v>
      </c>
      <c r="C14" s="194">
        <v>10</v>
      </c>
      <c r="D14" s="715">
        <v>-49109</v>
      </c>
      <c r="E14" s="195">
        <v>-70902</v>
      </c>
      <c r="F14" s="68"/>
      <c r="G14" s="715">
        <v>-38701</v>
      </c>
      <c r="H14" s="195">
        <v>-57987</v>
      </c>
    </row>
    <row r="15" spans="1:8" s="25" customFormat="1" ht="11.25" x14ac:dyDescent="0.25">
      <c r="A15" s="196" t="s">
        <v>7</v>
      </c>
      <c r="B15" s="196" t="s">
        <v>178</v>
      </c>
      <c r="C15" s="197"/>
      <c r="D15" s="716">
        <v>95762</v>
      </c>
      <c r="E15" s="198">
        <v>234082</v>
      </c>
      <c r="F15" s="68"/>
      <c r="G15" s="716">
        <v>33803</v>
      </c>
      <c r="H15" s="198">
        <v>177416</v>
      </c>
    </row>
    <row r="16" spans="1:8" s="25" customFormat="1" ht="11.25" x14ac:dyDescent="0.25">
      <c r="A16" s="178" t="s">
        <v>8</v>
      </c>
      <c r="B16" s="178" t="s">
        <v>179</v>
      </c>
      <c r="C16" s="185" t="s">
        <v>552</v>
      </c>
      <c r="D16" s="699">
        <v>1157</v>
      </c>
      <c r="E16" s="180">
        <v>1243</v>
      </c>
      <c r="F16" s="68"/>
      <c r="G16" s="699">
        <v>11446</v>
      </c>
      <c r="H16" s="180">
        <v>11433</v>
      </c>
    </row>
    <row r="17" spans="1:8" s="25" customFormat="1" ht="11.25" x14ac:dyDescent="0.25">
      <c r="A17" s="178" t="s">
        <v>9</v>
      </c>
      <c r="B17" s="178" t="s">
        <v>180</v>
      </c>
      <c r="C17" s="185" t="s">
        <v>551</v>
      </c>
      <c r="D17" s="699">
        <v>-8406</v>
      </c>
      <c r="E17" s="180">
        <v>-11211</v>
      </c>
      <c r="F17" s="68"/>
      <c r="G17" s="699">
        <v>-10135</v>
      </c>
      <c r="H17" s="180">
        <v>-12054</v>
      </c>
    </row>
    <row r="18" spans="1:8" s="25" customFormat="1" ht="12" thickBot="1" x14ac:dyDescent="0.25">
      <c r="A18" s="187" t="s">
        <v>839</v>
      </c>
      <c r="B18" s="932" t="s">
        <v>1045</v>
      </c>
      <c r="C18" s="188" t="s">
        <v>1044</v>
      </c>
      <c r="D18" s="1158">
        <v>0</v>
      </c>
      <c r="E18" s="1178">
        <v>0</v>
      </c>
      <c r="F18" s="68"/>
      <c r="G18" s="717">
        <v>177646</v>
      </c>
      <c r="H18" s="374">
        <v>9111</v>
      </c>
    </row>
    <row r="19" spans="1:8" s="25" customFormat="1" ht="11.25" x14ac:dyDescent="0.25">
      <c r="A19" s="196" t="s">
        <v>96</v>
      </c>
      <c r="B19" s="196" t="s">
        <v>211</v>
      </c>
      <c r="C19" s="197"/>
      <c r="D19" s="716">
        <v>88513</v>
      </c>
      <c r="E19" s="198">
        <v>224114</v>
      </c>
      <c r="F19" s="68"/>
      <c r="G19" s="716">
        <v>212760</v>
      </c>
      <c r="H19" s="198">
        <v>185906</v>
      </c>
    </row>
    <row r="20" spans="1:8" s="25" customFormat="1" ht="11.25" x14ac:dyDescent="0.25">
      <c r="A20" s="178" t="s">
        <v>10</v>
      </c>
      <c r="B20" s="178" t="s">
        <v>1182</v>
      </c>
      <c r="C20" s="185">
        <v>12</v>
      </c>
      <c r="D20" s="699">
        <v>-261</v>
      </c>
      <c r="E20" s="180">
        <v>-51199</v>
      </c>
      <c r="F20" s="68"/>
      <c r="G20" s="699">
        <v>-27</v>
      </c>
      <c r="H20" s="180">
        <v>-45097</v>
      </c>
    </row>
    <row r="21" spans="1:8" s="25" customFormat="1" ht="12" thickBot="1" x14ac:dyDescent="0.25">
      <c r="A21" s="193" t="s">
        <v>1273</v>
      </c>
      <c r="B21" s="193" t="s">
        <v>1272</v>
      </c>
      <c r="C21" s="194">
        <v>12</v>
      </c>
      <c r="D21" s="715">
        <v>-12297</v>
      </c>
      <c r="E21" s="195">
        <v>149106</v>
      </c>
      <c r="F21" s="68"/>
      <c r="G21" s="1177">
        <v>0</v>
      </c>
      <c r="H21" s="195">
        <v>10082</v>
      </c>
    </row>
    <row r="22" spans="1:8" s="25" customFormat="1" ht="11.25" x14ac:dyDescent="0.25">
      <c r="A22" s="196" t="s">
        <v>11</v>
      </c>
      <c r="B22" s="196" t="s">
        <v>181</v>
      </c>
      <c r="C22" s="197"/>
      <c r="D22" s="716">
        <v>75955</v>
      </c>
      <c r="E22" s="198">
        <v>322021</v>
      </c>
      <c r="F22" s="68"/>
      <c r="G22" s="716">
        <v>212733</v>
      </c>
      <c r="H22" s="198">
        <v>150891</v>
      </c>
    </row>
    <row r="23" spans="1:8" s="25" customFormat="1" ht="24.75" customHeight="1" x14ac:dyDescent="0.2">
      <c r="A23" s="80" t="s">
        <v>12</v>
      </c>
      <c r="B23" s="80" t="s">
        <v>182</v>
      </c>
      <c r="C23" s="182"/>
      <c r="D23" s="755"/>
      <c r="E23" s="323"/>
      <c r="F23" s="1110"/>
      <c r="G23" s="755"/>
      <c r="H23" s="323"/>
    </row>
    <row r="24" spans="1:8" s="25" customFormat="1" ht="11.25" x14ac:dyDescent="0.25">
      <c r="A24" s="178" t="s">
        <v>679</v>
      </c>
      <c r="B24" s="178" t="s">
        <v>678</v>
      </c>
      <c r="C24" s="179"/>
      <c r="D24" s="699">
        <v>73423</v>
      </c>
      <c r="E24" s="180">
        <v>319670</v>
      </c>
      <c r="F24" s="68"/>
      <c r="G24" s="699">
        <v>212733</v>
      </c>
      <c r="H24" s="180">
        <v>150891</v>
      </c>
    </row>
    <row r="25" spans="1:8" s="25" customFormat="1" ht="11.25" x14ac:dyDescent="0.2">
      <c r="A25" s="178" t="s">
        <v>585</v>
      </c>
      <c r="B25" s="178" t="s">
        <v>584</v>
      </c>
      <c r="C25" s="179"/>
      <c r="D25" s="699">
        <v>2532</v>
      </c>
      <c r="E25" s="180">
        <v>2351</v>
      </c>
      <c r="F25" s="68"/>
      <c r="G25" s="1158">
        <v>0</v>
      </c>
      <c r="H25" s="1154">
        <v>0</v>
      </c>
    </row>
    <row r="26" spans="1:8" s="25" customFormat="1" ht="9.75" customHeight="1" x14ac:dyDescent="0.25">
      <c r="A26" s="187"/>
      <c r="B26" s="187"/>
      <c r="C26" s="188"/>
      <c r="D26" s="718"/>
      <c r="E26" s="93"/>
      <c r="F26" s="68"/>
      <c r="G26" s="657"/>
      <c r="H26" s="219"/>
    </row>
    <row r="27" spans="1:8" s="25" customFormat="1" ht="11.25" x14ac:dyDescent="0.25">
      <c r="A27" s="187" t="s">
        <v>480</v>
      </c>
      <c r="B27" s="187" t="s">
        <v>481</v>
      </c>
      <c r="C27" s="188" t="s">
        <v>586</v>
      </c>
      <c r="D27" s="1471">
        <v>8.1000000000000003E-2</v>
      </c>
      <c r="E27" s="1472">
        <v>0.25</v>
      </c>
      <c r="F27" s="1473"/>
      <c r="G27" s="1471">
        <v>0.23400000000000001</v>
      </c>
      <c r="H27" s="1472">
        <v>0.11700000000000001</v>
      </c>
    </row>
    <row r="28" spans="1:8" s="25" customFormat="1" ht="12" thickBot="1" x14ac:dyDescent="0.3">
      <c r="A28" s="189" t="s">
        <v>479</v>
      </c>
      <c r="B28" s="189" t="s">
        <v>482</v>
      </c>
      <c r="C28" s="190" t="s">
        <v>586</v>
      </c>
      <c r="D28" s="1728">
        <v>8.1000000000000003E-2</v>
      </c>
      <c r="E28" s="1729">
        <v>0.25</v>
      </c>
      <c r="F28" s="1473"/>
      <c r="G28" s="1728">
        <v>0.23400000000000001</v>
      </c>
      <c r="H28" s="1729">
        <v>0.11700000000000001</v>
      </c>
    </row>
    <row r="29" spans="1:8" ht="29.25" x14ac:dyDescent="0.25">
      <c r="A29" s="1111" t="s">
        <v>1183</v>
      </c>
      <c r="B29" s="1111" t="s">
        <v>1184</v>
      </c>
      <c r="D29" s="132"/>
      <c r="E29" s="132"/>
      <c r="G29" s="132"/>
      <c r="H29" s="132"/>
    </row>
    <row r="30" spans="1:8" x14ac:dyDescent="0.25">
      <c r="D30" s="132"/>
      <c r="E30" s="132"/>
      <c r="G30" s="132"/>
      <c r="H30" s="132"/>
    </row>
    <row r="31" spans="1:8" ht="15.75" x14ac:dyDescent="0.25">
      <c r="A31" s="56" t="s">
        <v>1191</v>
      </c>
      <c r="B31" s="56" t="s">
        <v>837</v>
      </c>
    </row>
    <row r="32" spans="1:8" s="24" customFormat="1" ht="19.5" thickBot="1" x14ac:dyDescent="0.3">
      <c r="A32" s="1"/>
      <c r="B32" s="1"/>
      <c r="H32" s="609" t="s">
        <v>1</v>
      </c>
    </row>
    <row r="33" spans="1:8" s="24" customFormat="1" ht="18.75" customHeight="1" x14ac:dyDescent="0.25">
      <c r="A33" s="2062"/>
      <c r="B33" s="2062"/>
      <c r="C33" s="2064" t="s">
        <v>389</v>
      </c>
      <c r="D33" s="2066" t="s">
        <v>737</v>
      </c>
      <c r="E33" s="2066"/>
      <c r="F33" s="172"/>
      <c r="G33" s="2066" t="s">
        <v>1015</v>
      </c>
      <c r="H33" s="2066"/>
    </row>
    <row r="34" spans="1:8" ht="15.75" thickBot="1" x14ac:dyDescent="0.3">
      <c r="A34" s="2063"/>
      <c r="B34" s="2063"/>
      <c r="C34" s="2065"/>
      <c r="D34" s="971">
        <v>2018</v>
      </c>
      <c r="E34" s="972">
        <v>2017</v>
      </c>
      <c r="F34" s="1089"/>
      <c r="G34" s="971">
        <v>2018</v>
      </c>
      <c r="H34" s="972">
        <v>2017</v>
      </c>
    </row>
    <row r="35" spans="1:8" s="25" customFormat="1" ht="11.25" x14ac:dyDescent="0.25">
      <c r="A35" s="137"/>
      <c r="B35" s="137"/>
      <c r="C35" s="78"/>
      <c r="D35" s="721"/>
      <c r="E35" s="136"/>
      <c r="G35" s="721"/>
      <c r="H35" s="136"/>
    </row>
    <row r="36" spans="1:8" s="25" customFormat="1" ht="11.25" x14ac:dyDescent="0.25">
      <c r="A36" s="208" t="s">
        <v>11</v>
      </c>
      <c r="B36" s="208" t="s">
        <v>181</v>
      </c>
      <c r="C36" s="209"/>
      <c r="D36" s="722">
        <v>75955</v>
      </c>
      <c r="E36" s="210">
        <v>322021</v>
      </c>
      <c r="F36" s="68"/>
      <c r="G36" s="722">
        <v>212733</v>
      </c>
      <c r="H36" s="933">
        <v>150891</v>
      </c>
    </row>
    <row r="37" spans="1:8" s="25" customFormat="1" ht="11.25" x14ac:dyDescent="0.25">
      <c r="A37" s="200"/>
      <c r="B37" s="178"/>
      <c r="C37" s="179"/>
      <c r="D37" s="723"/>
      <c r="E37" s="179"/>
      <c r="F37" s="68"/>
      <c r="G37" s="723"/>
      <c r="H37" s="179"/>
    </row>
    <row r="38" spans="1:8" s="25" customFormat="1" ht="22.5" x14ac:dyDescent="0.25">
      <c r="A38" s="218" t="s">
        <v>1190</v>
      </c>
      <c r="B38" s="218" t="s">
        <v>830</v>
      </c>
      <c r="C38" s="194"/>
      <c r="D38" s="724"/>
      <c r="E38" s="194"/>
      <c r="F38" s="68"/>
      <c r="G38" s="724"/>
      <c r="H38" s="194"/>
    </row>
    <row r="39" spans="1:8" s="25" customFormat="1" ht="11.25" customHeight="1" thickBot="1" x14ac:dyDescent="0.25">
      <c r="A39" s="223" t="s">
        <v>681</v>
      </c>
      <c r="B39" s="224" t="s">
        <v>680</v>
      </c>
      <c r="C39" s="1611" t="s">
        <v>1603</v>
      </c>
      <c r="D39" s="717">
        <v>9531</v>
      </c>
      <c r="E39" s="374">
        <v>5422</v>
      </c>
      <c r="F39" s="68"/>
      <c r="G39" s="717">
        <v>9531</v>
      </c>
      <c r="H39" s="374">
        <v>5422</v>
      </c>
    </row>
    <row r="40" spans="1:8" s="25" customFormat="1" ht="23.25" customHeight="1" x14ac:dyDescent="0.2">
      <c r="A40" s="217" t="s">
        <v>1189</v>
      </c>
      <c r="B40" s="217" t="s">
        <v>831</v>
      </c>
      <c r="C40" s="215"/>
      <c r="D40" s="726">
        <v>9531</v>
      </c>
      <c r="E40" s="216">
        <v>5422</v>
      </c>
      <c r="F40" s="68"/>
      <c r="G40" s="726">
        <v>9531</v>
      </c>
      <c r="H40" s="216">
        <v>5422</v>
      </c>
    </row>
    <row r="41" spans="1:8" s="25" customFormat="1" ht="11.25" x14ac:dyDescent="0.25">
      <c r="A41" s="200"/>
      <c r="B41" s="178"/>
      <c r="C41" s="179"/>
      <c r="D41" s="655"/>
      <c r="E41" s="186"/>
      <c r="F41" s="68"/>
      <c r="G41" s="655"/>
      <c r="H41" s="186"/>
    </row>
    <row r="42" spans="1:8" s="25" customFormat="1" ht="22.5" x14ac:dyDescent="0.25">
      <c r="A42" s="218" t="s">
        <v>1188</v>
      </c>
      <c r="B42" s="218" t="s">
        <v>832</v>
      </c>
      <c r="C42" s="194"/>
      <c r="D42" s="657"/>
      <c r="E42" s="219"/>
      <c r="F42" s="68"/>
      <c r="G42" s="657"/>
      <c r="H42" s="219"/>
    </row>
    <row r="43" spans="1:8" s="25" customFormat="1" ht="11.25" x14ac:dyDescent="0.2">
      <c r="A43" s="175" t="s">
        <v>13</v>
      </c>
      <c r="B43" s="175" t="s">
        <v>183</v>
      </c>
      <c r="C43" s="220" t="s">
        <v>575</v>
      </c>
      <c r="D43" s="1197">
        <v>0</v>
      </c>
      <c r="E43" s="222">
        <v>18842</v>
      </c>
      <c r="F43" s="68"/>
      <c r="G43" s="1197">
        <v>0</v>
      </c>
      <c r="H43" s="222">
        <v>18842</v>
      </c>
    </row>
    <row r="44" spans="1:8" s="25" customFormat="1" ht="22.5" x14ac:dyDescent="0.2">
      <c r="A44" s="181" t="s">
        <v>828</v>
      </c>
      <c r="B44" s="178" t="s">
        <v>829</v>
      </c>
      <c r="C44" s="1611" t="s">
        <v>1673</v>
      </c>
      <c r="D44" s="714">
        <v>436</v>
      </c>
      <c r="E44" s="183">
        <v>3460</v>
      </c>
      <c r="F44" s="68"/>
      <c r="G44" s="714">
        <v>-108</v>
      </c>
      <c r="H44" s="183">
        <v>1053</v>
      </c>
    </row>
    <row r="45" spans="1:8" s="25" customFormat="1" ht="12" thickBot="1" x14ac:dyDescent="0.25">
      <c r="A45" s="224" t="s">
        <v>857</v>
      </c>
      <c r="B45" s="187" t="s">
        <v>1046</v>
      </c>
      <c r="C45" s="225">
        <v>12</v>
      </c>
      <c r="D45" s="1197">
        <v>0</v>
      </c>
      <c r="E45" s="226">
        <v>169978</v>
      </c>
      <c r="F45" s="68"/>
      <c r="G45" s="1197">
        <v>0</v>
      </c>
      <c r="H45" s="226">
        <v>119503</v>
      </c>
    </row>
    <row r="46" spans="1:8" s="25" customFormat="1" ht="23.25" customHeight="1" x14ac:dyDescent="0.2">
      <c r="A46" s="214" t="s">
        <v>1187</v>
      </c>
      <c r="B46" s="1675" t="s">
        <v>1674</v>
      </c>
      <c r="C46" s="215"/>
      <c r="D46" s="726">
        <v>436</v>
      </c>
      <c r="E46" s="216">
        <v>192280</v>
      </c>
      <c r="F46" s="68"/>
      <c r="G46" s="726">
        <v>-108</v>
      </c>
      <c r="H46" s="216">
        <v>139398</v>
      </c>
    </row>
    <row r="47" spans="1:8" s="25" customFormat="1" ht="23.25" customHeight="1" x14ac:dyDescent="0.2">
      <c r="A47" s="201" t="s">
        <v>1186</v>
      </c>
      <c r="B47" s="201" t="s">
        <v>833</v>
      </c>
      <c r="C47" s="81"/>
      <c r="D47" s="729">
        <v>9967</v>
      </c>
      <c r="E47" s="202">
        <v>197702</v>
      </c>
      <c r="F47" s="68"/>
      <c r="G47" s="729">
        <v>9423</v>
      </c>
      <c r="H47" s="202">
        <v>144820</v>
      </c>
    </row>
    <row r="48" spans="1:8" s="68" customFormat="1" ht="13.7" customHeight="1" x14ac:dyDescent="0.2">
      <c r="A48" s="80"/>
      <c r="B48" s="80"/>
      <c r="C48" s="81"/>
      <c r="D48" s="730"/>
      <c r="E48" s="203"/>
      <c r="G48" s="730"/>
      <c r="H48" s="203"/>
    </row>
    <row r="49" spans="1:8" s="25" customFormat="1" ht="12.75" customHeight="1" thickBot="1" x14ac:dyDescent="0.25">
      <c r="A49" s="205" t="s">
        <v>1185</v>
      </c>
      <c r="B49" s="205" t="s">
        <v>834</v>
      </c>
      <c r="C49" s="206"/>
      <c r="D49" s="731">
        <v>85922</v>
      </c>
      <c r="E49" s="207">
        <v>519723</v>
      </c>
      <c r="F49" s="68"/>
      <c r="G49" s="731">
        <v>222156</v>
      </c>
      <c r="H49" s="207">
        <v>295711</v>
      </c>
    </row>
    <row r="50" spans="1:8" s="25" customFormat="1" ht="20.25" customHeight="1" x14ac:dyDescent="0.2">
      <c r="A50" s="230" t="s">
        <v>14</v>
      </c>
      <c r="B50" s="230" t="s">
        <v>184</v>
      </c>
      <c r="C50" s="116"/>
      <c r="D50" s="732"/>
      <c r="E50" s="70"/>
      <c r="F50" s="231"/>
      <c r="G50" s="735"/>
      <c r="H50" s="232"/>
    </row>
    <row r="51" spans="1:8" s="25" customFormat="1" ht="11.25" x14ac:dyDescent="0.2">
      <c r="A51" s="233" t="s">
        <v>679</v>
      </c>
      <c r="B51" s="233" t="s">
        <v>678</v>
      </c>
      <c r="C51" s="234"/>
      <c r="D51" s="733">
        <v>83390</v>
      </c>
      <c r="E51" s="235">
        <v>517372</v>
      </c>
      <c r="F51" s="236"/>
      <c r="G51" s="733">
        <v>222156</v>
      </c>
      <c r="H51" s="235">
        <v>295711</v>
      </c>
    </row>
    <row r="52" spans="1:8" s="25" customFormat="1" ht="12" thickBot="1" x14ac:dyDescent="0.25">
      <c r="A52" s="227" t="s">
        <v>585</v>
      </c>
      <c r="B52" s="227" t="s">
        <v>584</v>
      </c>
      <c r="C52" s="228"/>
      <c r="D52" s="734">
        <v>2532</v>
      </c>
      <c r="E52" s="229">
        <v>2351</v>
      </c>
      <c r="F52" s="68"/>
      <c r="G52" s="1177">
        <v>0</v>
      </c>
      <c r="H52" s="1243">
        <v>0</v>
      </c>
    </row>
  </sheetData>
  <sheetProtection algorithmName="SHA-512" hashValue="kIRasZHSyoop4W29UcFKzageA/O1VFKO/iSfDu63sb+0AvpWRXxdoT8ZImcE9oIGJr5XNePNeDBTmkE6jI3Czg==" saltValue="5B3478/+y0RP4S2ui0WjQw==" spinCount="100000" sheet="1" objects="1" scenarios="1"/>
  <mergeCells count="10">
    <mergeCell ref="D5:E5"/>
    <mergeCell ref="G5:H5"/>
    <mergeCell ref="C5:C6"/>
    <mergeCell ref="A5:A6"/>
    <mergeCell ref="B5:B6"/>
    <mergeCell ref="A33:A34"/>
    <mergeCell ref="B33:B34"/>
    <mergeCell ref="C33:C34"/>
    <mergeCell ref="D33:E33"/>
    <mergeCell ref="G33:H33"/>
  </mergeCells>
  <pageMargins left="0.98425196850393704" right="0" top="0.15748031496062992" bottom="0"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G21"/>
  <sheetViews>
    <sheetView showGridLines="0" workbookViewId="0">
      <pane ySplit="5" topLeftCell="A6" activePane="bottomLeft" state="frozen"/>
      <selection pane="bottomLeft" activeCell="A6" sqref="A6"/>
    </sheetView>
  </sheetViews>
  <sheetFormatPr defaultRowHeight="15" x14ac:dyDescent="0.25"/>
  <cols>
    <col min="1" max="1" width="67.140625" customWidth="1"/>
    <col min="2" max="2" width="37.42578125" bestFit="1" customWidth="1"/>
    <col min="3" max="3" width="11.28515625" customWidth="1"/>
    <col min="4" max="4" width="10.42578125" customWidth="1"/>
    <col min="5" max="5" width="2.140625" customWidth="1"/>
    <col min="6" max="7" width="15.85546875" customWidth="1"/>
  </cols>
  <sheetData>
    <row r="1" spans="1:7" x14ac:dyDescent="0.25">
      <c r="A1" s="471" t="s">
        <v>755</v>
      </c>
      <c r="B1" s="471" t="s">
        <v>756</v>
      </c>
    </row>
    <row r="2" spans="1:7" x14ac:dyDescent="0.25">
      <c r="A2" s="471" t="s">
        <v>1216</v>
      </c>
      <c r="B2" s="471" t="s">
        <v>1217</v>
      </c>
    </row>
    <row r="3" spans="1:7" ht="15.75" x14ac:dyDescent="0.25">
      <c r="G3" s="29"/>
    </row>
    <row r="4" spans="1:7" s="473" customFormat="1" ht="15.75" x14ac:dyDescent="0.25">
      <c r="A4" s="472" t="s">
        <v>1329</v>
      </c>
      <c r="B4" s="472" t="s">
        <v>1114</v>
      </c>
      <c r="F4" s="27"/>
    </row>
    <row r="5" spans="1:7" s="473" customFormat="1" ht="16.5" thickBot="1" x14ac:dyDescent="0.3">
      <c r="A5" s="472"/>
      <c r="B5" s="488"/>
      <c r="G5" s="644" t="s">
        <v>1</v>
      </c>
    </row>
    <row r="6" spans="1:7" s="29" customFormat="1" ht="16.5" thickBot="1" x14ac:dyDescent="0.3">
      <c r="A6" s="470"/>
      <c r="B6" s="470"/>
      <c r="C6" s="2234" t="s">
        <v>737</v>
      </c>
      <c r="D6" s="2234"/>
      <c r="E6" s="571"/>
      <c r="F6" s="2234" t="s">
        <v>1015</v>
      </c>
      <c r="G6" s="2234"/>
    </row>
    <row r="7" spans="1:7" s="464" customFormat="1" ht="13.5" thickBot="1" x14ac:dyDescent="0.3">
      <c r="A7" s="96"/>
      <c r="B7" s="96"/>
      <c r="C7" s="1000" t="s">
        <v>1218</v>
      </c>
      <c r="D7" s="1001" t="s">
        <v>745</v>
      </c>
      <c r="E7" s="976"/>
      <c r="F7" s="1000" t="s">
        <v>1218</v>
      </c>
      <c r="G7" s="1001" t="s">
        <v>745</v>
      </c>
    </row>
    <row r="8" spans="1:7" s="464" customFormat="1" ht="11.25" x14ac:dyDescent="0.25">
      <c r="A8" s="509"/>
      <c r="B8" s="509"/>
      <c r="C8" s="1220"/>
      <c r="D8" s="96"/>
      <c r="F8" s="1220"/>
      <c r="G8" s="96"/>
    </row>
    <row r="9" spans="1:7" s="464" customFormat="1" ht="11.25" x14ac:dyDescent="0.25">
      <c r="A9" s="1218" t="s">
        <v>162</v>
      </c>
      <c r="B9" s="1218" t="s">
        <v>297</v>
      </c>
      <c r="C9" s="814"/>
      <c r="D9" s="278"/>
      <c r="F9" s="814"/>
      <c r="G9" s="278"/>
    </row>
    <row r="10" spans="1:7" s="464" customFormat="1" ht="11.25" x14ac:dyDescent="0.25">
      <c r="A10" s="174" t="s">
        <v>163</v>
      </c>
      <c r="B10" s="174" t="s">
        <v>298</v>
      </c>
      <c r="C10" s="727">
        <v>63198</v>
      </c>
      <c r="D10" s="222">
        <v>75395</v>
      </c>
      <c r="F10" s="727">
        <v>63009</v>
      </c>
      <c r="G10" s="222">
        <v>68820</v>
      </c>
    </row>
    <row r="11" spans="1:7" s="464" customFormat="1" ht="11.25" x14ac:dyDescent="0.25">
      <c r="A11" s="241" t="s">
        <v>865</v>
      </c>
      <c r="B11" s="241" t="s">
        <v>866</v>
      </c>
      <c r="C11" s="699">
        <v>22869</v>
      </c>
      <c r="D11" s="180">
        <v>21094</v>
      </c>
      <c r="F11" s="699">
        <v>2197</v>
      </c>
      <c r="G11" s="180">
        <v>933</v>
      </c>
    </row>
    <row r="12" spans="1:7" s="464" customFormat="1" ht="11.25" x14ac:dyDescent="0.25">
      <c r="A12" s="241" t="s">
        <v>164</v>
      </c>
      <c r="B12" s="241" t="s">
        <v>299</v>
      </c>
      <c r="C12" s="699">
        <v>7817</v>
      </c>
      <c r="D12" s="180">
        <v>10093</v>
      </c>
      <c r="F12" s="699">
        <v>4142</v>
      </c>
      <c r="G12" s="180">
        <v>4722</v>
      </c>
    </row>
    <row r="13" spans="1:7" s="464" customFormat="1" ht="12" thickBot="1" x14ac:dyDescent="0.3">
      <c r="A13" s="246" t="s">
        <v>165</v>
      </c>
      <c r="B13" s="246" t="s">
        <v>300</v>
      </c>
      <c r="C13" s="715">
        <v>9823</v>
      </c>
      <c r="D13" s="195">
        <v>9160</v>
      </c>
      <c r="F13" s="715">
        <v>9378</v>
      </c>
      <c r="G13" s="195">
        <v>4866</v>
      </c>
    </row>
    <row r="14" spans="1:7" s="464" customFormat="1" ht="11.25" x14ac:dyDescent="0.25">
      <c r="A14" s="252" t="s">
        <v>166</v>
      </c>
      <c r="B14" s="252" t="s">
        <v>734</v>
      </c>
      <c r="C14" s="758">
        <v>103707</v>
      </c>
      <c r="D14" s="331">
        <v>115742</v>
      </c>
      <c r="F14" s="758">
        <v>78726</v>
      </c>
      <c r="G14" s="331">
        <v>79341</v>
      </c>
    </row>
    <row r="15" spans="1:7" s="464" customFormat="1" ht="11.25" x14ac:dyDescent="0.25">
      <c r="A15" s="299"/>
      <c r="B15" s="299"/>
      <c r="C15" s="1219"/>
      <c r="D15" s="97"/>
      <c r="F15" s="1219"/>
      <c r="G15" s="97"/>
    </row>
    <row r="16" spans="1:7" s="464" customFormat="1" ht="11.25" x14ac:dyDescent="0.25">
      <c r="A16" s="1218" t="s">
        <v>167</v>
      </c>
      <c r="B16" s="1218" t="s">
        <v>735</v>
      </c>
      <c r="C16" s="1219"/>
      <c r="D16" s="97"/>
      <c r="F16" s="1219"/>
      <c r="G16" s="97"/>
    </row>
    <row r="17" spans="1:7" s="464" customFormat="1" ht="11.25" x14ac:dyDescent="0.2">
      <c r="A17" s="174" t="s">
        <v>443</v>
      </c>
      <c r="B17" s="536" t="s">
        <v>301</v>
      </c>
      <c r="C17" s="791">
        <v>15624</v>
      </c>
      <c r="D17" s="393">
        <v>15919</v>
      </c>
      <c r="F17" s="791">
        <v>7353</v>
      </c>
      <c r="G17" s="393">
        <v>9025</v>
      </c>
    </row>
    <row r="18" spans="1:7" s="464" customFormat="1" ht="11.25" x14ac:dyDescent="0.25">
      <c r="A18" s="241" t="s">
        <v>168</v>
      </c>
      <c r="B18" s="241" t="s">
        <v>302</v>
      </c>
      <c r="C18" s="699">
        <v>12024</v>
      </c>
      <c r="D18" s="180">
        <v>11784</v>
      </c>
      <c r="F18" s="699">
        <v>4399</v>
      </c>
      <c r="G18" s="180">
        <v>4993</v>
      </c>
    </row>
    <row r="19" spans="1:7" s="464" customFormat="1" ht="12" thickBot="1" x14ac:dyDescent="0.3">
      <c r="A19" s="246" t="s">
        <v>682</v>
      </c>
      <c r="B19" s="246" t="s">
        <v>683</v>
      </c>
      <c r="C19" s="715">
        <v>3653</v>
      </c>
      <c r="D19" s="195">
        <v>3627</v>
      </c>
      <c r="F19" s="699">
        <v>1584</v>
      </c>
      <c r="G19" s="180">
        <v>1330</v>
      </c>
    </row>
    <row r="20" spans="1:7" s="464" customFormat="1" ht="12" thickBot="1" x14ac:dyDescent="0.3">
      <c r="A20" s="266" t="s">
        <v>169</v>
      </c>
      <c r="B20" s="266" t="s">
        <v>736</v>
      </c>
      <c r="C20" s="662">
        <v>31301</v>
      </c>
      <c r="D20" s="618">
        <v>31330</v>
      </c>
      <c r="F20" s="662">
        <v>13336</v>
      </c>
      <c r="G20" s="618">
        <v>15348</v>
      </c>
    </row>
    <row r="21" spans="1:7" s="464" customFormat="1" ht="12" thickBot="1" x14ac:dyDescent="0.3">
      <c r="A21" s="1223" t="s">
        <v>170</v>
      </c>
      <c r="B21" s="1223" t="s">
        <v>496</v>
      </c>
      <c r="C21" s="662">
        <v>135008</v>
      </c>
      <c r="D21" s="618">
        <v>147072</v>
      </c>
      <c r="F21" s="662">
        <v>92062</v>
      </c>
      <c r="G21" s="618">
        <v>94689</v>
      </c>
    </row>
  </sheetData>
  <sheetProtection algorithmName="SHA-512" hashValue="r/Q8X8HWZU5YgvAAsRLCLnH3eV6gg0b1gb0JmQ7R82+SO5TZWvEOupD8D6kzwFDHeCaVfGFJGIqKGDZK43ZgTQ==" saltValue="scW8stgS2XVUsTIBiDdRFQ==" spinCount="100000" sheet="1" objects="1" scenarios="1"/>
  <mergeCells count="2">
    <mergeCell ref="C6:D6"/>
    <mergeCell ref="F6:G6"/>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P129"/>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44.85546875" style="245" customWidth="1"/>
    <col min="2" max="2" width="44.85546875" style="245" customWidth="1" outlineLevel="1"/>
    <col min="3" max="3" width="16.28515625" style="245" customWidth="1"/>
    <col min="4" max="4" width="11.5703125" style="245" customWidth="1"/>
    <col min="5" max="5" width="16.7109375" style="245" customWidth="1"/>
    <col min="6" max="6" width="14.140625" style="245" customWidth="1"/>
    <col min="7" max="7" width="16.5703125" style="245" customWidth="1"/>
    <col min="8" max="8" width="9.42578125" style="245" customWidth="1"/>
    <col min="9" max="9" width="10.5703125" style="245" customWidth="1"/>
    <col min="10" max="10" width="9.140625" style="245"/>
    <col min="11" max="16" width="11.5703125" style="245" customWidth="1"/>
    <col min="17" max="16384" width="9.140625" style="245"/>
  </cols>
  <sheetData>
    <row r="1" spans="1:8" x14ac:dyDescent="0.25">
      <c r="A1" s="471" t="str">
        <f>'Key Figures'!A1</f>
        <v>LATVENERGO KONCERNA KONSOLIDĒTIE un</v>
      </c>
      <c r="B1" s="471" t="str">
        <f>'Key Figures'!B1</f>
        <v>LATVENERGO GROUP CONSOLIDATED and</v>
      </c>
    </row>
    <row r="2" spans="1:8" x14ac:dyDescent="0.25">
      <c r="A2" s="471" t="str">
        <f>'Key Figures'!A2</f>
        <v>AS „LATVENERGO” 2018. GADA FINANŠU PĀRSKATI</v>
      </c>
      <c r="B2" s="471" t="str">
        <f>'Key Figures'!B2</f>
        <v>LATVENERGO AS FINANCIAL STATEMENTS 2018</v>
      </c>
    </row>
    <row r="3" spans="1:8" s="473" customFormat="1" ht="15.75" x14ac:dyDescent="0.25">
      <c r="A3" s="472" t="s">
        <v>1328</v>
      </c>
      <c r="B3" s="472" t="s">
        <v>292</v>
      </c>
      <c r="C3" s="27"/>
      <c r="G3" s="245"/>
      <c r="H3" s="245"/>
    </row>
    <row r="4" spans="1:8" s="473" customFormat="1" ht="15.75" x14ac:dyDescent="0.25">
      <c r="A4" s="472"/>
      <c r="B4" s="472"/>
      <c r="C4" s="27"/>
      <c r="G4" s="245"/>
      <c r="H4" s="245"/>
    </row>
    <row r="5" spans="1:8" ht="15.75" thickBot="1" x14ac:dyDescent="0.3">
      <c r="A5" s="1900"/>
      <c r="B5"/>
      <c r="C5"/>
      <c r="D5"/>
      <c r="E5"/>
      <c r="F5"/>
      <c r="G5"/>
    </row>
    <row r="6" spans="1:8" ht="15.75" customHeight="1" thickBot="1" x14ac:dyDescent="0.3">
      <c r="A6" s="2237"/>
      <c r="B6" s="2237"/>
      <c r="C6" s="2234" t="s">
        <v>737</v>
      </c>
      <c r="D6" s="2234"/>
      <c r="F6" s="2234" t="s">
        <v>1015</v>
      </c>
      <c r="G6" s="2234"/>
    </row>
    <row r="7" spans="1:8" ht="15.75" thickBot="1" x14ac:dyDescent="0.3">
      <c r="A7" s="2238"/>
      <c r="B7" s="2238"/>
      <c r="C7" s="1000" t="s">
        <v>1218</v>
      </c>
      <c r="D7" s="1001" t="s">
        <v>745</v>
      </c>
      <c r="E7" s="976"/>
      <c r="F7" s="1000" t="s">
        <v>1218</v>
      </c>
      <c r="G7" s="1001" t="s">
        <v>745</v>
      </c>
    </row>
    <row r="8" spans="1:8" x14ac:dyDescent="0.25">
      <c r="A8" s="1896" t="s">
        <v>1562</v>
      </c>
      <c r="B8" s="1896" t="s">
        <v>1563</v>
      </c>
      <c r="C8" s="1895"/>
      <c r="D8"/>
      <c r="F8" s="1895"/>
      <c r="G8"/>
    </row>
    <row r="9" spans="1:8" ht="22.5" x14ac:dyDescent="0.25">
      <c r="A9" s="1252" t="s">
        <v>1640</v>
      </c>
      <c r="B9" s="1252" t="s">
        <v>1564</v>
      </c>
      <c r="C9" s="1750">
        <v>12411</v>
      </c>
      <c r="D9" s="1901">
        <v>12928</v>
      </c>
      <c r="F9" s="1750">
        <v>5536</v>
      </c>
      <c r="G9" s="1901">
        <v>5687</v>
      </c>
    </row>
    <row r="10" spans="1:8" x14ac:dyDescent="0.25">
      <c r="A10" s="1252" t="s">
        <v>1639</v>
      </c>
      <c r="B10" s="1252" t="s">
        <v>1565</v>
      </c>
      <c r="C10" s="1750">
        <v>356</v>
      </c>
      <c r="D10" s="1901">
        <v>793</v>
      </c>
      <c r="F10" s="1750">
        <v>332</v>
      </c>
      <c r="G10" s="1901">
        <v>224</v>
      </c>
    </row>
    <row r="11" spans="1:8" x14ac:dyDescent="0.25">
      <c r="A11" s="1252" t="s">
        <v>1641</v>
      </c>
      <c r="B11" s="1252" t="s">
        <v>1566</v>
      </c>
      <c r="C11" s="1750">
        <v>6191</v>
      </c>
      <c r="D11" s="1901">
        <v>5925</v>
      </c>
      <c r="F11" s="1750">
        <v>1537</v>
      </c>
      <c r="G11" s="1901">
        <v>1704</v>
      </c>
    </row>
    <row r="12" spans="1:8" ht="15.75" thickBot="1" x14ac:dyDescent="0.3">
      <c r="A12" s="1351" t="s">
        <v>1638</v>
      </c>
      <c r="B12" s="1351" t="s">
        <v>1637</v>
      </c>
      <c r="C12" s="1751">
        <v>1220</v>
      </c>
      <c r="D12" s="1899">
        <v>2264</v>
      </c>
      <c r="F12" s="1751">
        <v>1220</v>
      </c>
      <c r="G12" s="1899">
        <v>1220</v>
      </c>
    </row>
    <row r="13" spans="1:8" x14ac:dyDescent="0.25">
      <c r="A13" s="784"/>
      <c r="B13" s="784"/>
      <c r="C13" s="1903">
        <v>20178</v>
      </c>
      <c r="D13" s="1902">
        <v>21910</v>
      </c>
      <c r="F13" s="1903">
        <v>8625</v>
      </c>
      <c r="G13" s="1902">
        <v>8835</v>
      </c>
    </row>
    <row r="14" spans="1:8" x14ac:dyDescent="0.25">
      <c r="A14" s="1896" t="s">
        <v>1567</v>
      </c>
      <c r="B14" s="1896" t="s">
        <v>1568</v>
      </c>
      <c r="C14" s="1733"/>
      <c r="D14" s="1894"/>
      <c r="F14" s="1733"/>
      <c r="G14" s="1894"/>
    </row>
    <row r="15" spans="1:8" ht="15.75" thickBot="1" x14ac:dyDescent="0.3">
      <c r="A15" s="1898" t="s">
        <v>1641</v>
      </c>
      <c r="B15" s="1898" t="s">
        <v>1566</v>
      </c>
      <c r="C15" s="1904">
        <v>779</v>
      </c>
      <c r="D15" s="1905">
        <v>3390</v>
      </c>
      <c r="F15" s="1904">
        <v>341</v>
      </c>
      <c r="G15" s="1905">
        <v>903</v>
      </c>
    </row>
    <row r="16" spans="1:8" x14ac:dyDescent="0.25">
      <c r="A16" s="1736"/>
      <c r="B16" s="1736"/>
      <c r="D16" s="1897"/>
      <c r="G16" s="1897"/>
    </row>
    <row r="17" spans="1:7" x14ac:dyDescent="0.25">
      <c r="A17" s="558"/>
      <c r="B17" s="558"/>
    </row>
    <row r="18" spans="1:7" x14ac:dyDescent="0.25">
      <c r="A18" s="558"/>
      <c r="B18" s="558"/>
    </row>
    <row r="19" spans="1:7" x14ac:dyDescent="0.25">
      <c r="A19" s="558"/>
      <c r="B19" s="558"/>
    </row>
    <row r="20" spans="1:7" ht="15.75" thickBot="1" x14ac:dyDescent="0.25">
      <c r="A20" s="466" t="s">
        <v>157</v>
      </c>
      <c r="B20" s="466" t="s">
        <v>500</v>
      </c>
      <c r="C20" s="466"/>
      <c r="F20" s="475"/>
      <c r="G20" s="966" t="s">
        <v>1</v>
      </c>
    </row>
    <row r="21" spans="1:7" s="29" customFormat="1" ht="16.149999999999999" customHeight="1" x14ac:dyDescent="0.25">
      <c r="A21" s="470"/>
      <c r="B21" s="470"/>
      <c r="C21" s="2234" t="s">
        <v>737</v>
      </c>
      <c r="D21" s="2234"/>
      <c r="E21" s="571"/>
      <c r="F21" s="2234" t="s">
        <v>1015</v>
      </c>
      <c r="G21" s="2234"/>
    </row>
    <row r="22" spans="1:7" s="464" customFormat="1" ht="13.5" thickBot="1" x14ac:dyDescent="0.3">
      <c r="A22" s="96"/>
      <c r="B22" s="96"/>
      <c r="C22" s="974">
        <v>2018</v>
      </c>
      <c r="D22" s="975">
        <v>2017</v>
      </c>
      <c r="E22" s="976"/>
      <c r="F22" s="974">
        <v>2018</v>
      </c>
      <c r="G22" s="975">
        <v>2017</v>
      </c>
    </row>
    <row r="23" spans="1:7" s="464" customFormat="1" ht="11.25" x14ac:dyDescent="0.25">
      <c r="A23" s="177"/>
      <c r="B23" s="177"/>
      <c r="C23" s="721"/>
      <c r="D23" s="96"/>
      <c r="F23" s="721"/>
      <c r="G23" s="96"/>
    </row>
    <row r="24" spans="1:7" s="464" customFormat="1" ht="11.25" x14ac:dyDescent="0.25">
      <c r="A24" s="177"/>
      <c r="B24" s="177"/>
      <c r="C24" s="721"/>
      <c r="D24" s="96"/>
      <c r="F24" s="721"/>
      <c r="G24" s="96"/>
    </row>
    <row r="25" spans="1:7" s="464" customFormat="1" ht="11.25" x14ac:dyDescent="0.25">
      <c r="A25" s="460" t="s">
        <v>97</v>
      </c>
      <c r="B25" s="460" t="s">
        <v>243</v>
      </c>
      <c r="C25" s="809">
        <v>13721</v>
      </c>
      <c r="D25" s="380">
        <v>16428</v>
      </c>
      <c r="F25" s="809">
        <v>5911</v>
      </c>
      <c r="G25" s="380">
        <v>6733</v>
      </c>
    </row>
    <row r="26" spans="1:7" s="464" customFormat="1" ht="11.25" x14ac:dyDescent="0.25">
      <c r="A26" s="241" t="s">
        <v>451</v>
      </c>
      <c r="B26" s="241" t="s">
        <v>293</v>
      </c>
      <c r="C26" s="771">
        <v>1238</v>
      </c>
      <c r="D26" s="275">
        <v>1392</v>
      </c>
      <c r="F26" s="771">
        <v>523</v>
      </c>
      <c r="G26" s="275">
        <v>572</v>
      </c>
    </row>
    <row r="27" spans="1:7" s="464" customFormat="1" ht="11.25" x14ac:dyDescent="0.25">
      <c r="A27" s="241" t="s">
        <v>92</v>
      </c>
      <c r="B27" s="241" t="s">
        <v>294</v>
      </c>
      <c r="C27" s="771">
        <v>261</v>
      </c>
      <c r="D27" s="275">
        <v>304</v>
      </c>
      <c r="F27" s="771">
        <v>112</v>
      </c>
      <c r="G27" s="275">
        <v>124</v>
      </c>
    </row>
    <row r="28" spans="1:7" s="464" customFormat="1" ht="11.25" x14ac:dyDescent="0.25">
      <c r="A28" s="241" t="s">
        <v>158</v>
      </c>
      <c r="B28" s="241" t="s">
        <v>499</v>
      </c>
      <c r="C28" s="771">
        <v>-2017</v>
      </c>
      <c r="D28" s="275">
        <v>-943</v>
      </c>
      <c r="F28" s="771">
        <v>-786</v>
      </c>
      <c r="G28" s="275">
        <v>-465</v>
      </c>
    </row>
    <row r="29" spans="1:7" s="464" customFormat="1" ht="11.25" customHeight="1" x14ac:dyDescent="0.25">
      <c r="A29" s="241" t="s">
        <v>1341</v>
      </c>
      <c r="B29" s="241" t="s">
        <v>1342</v>
      </c>
      <c r="C29" s="699">
        <v>-436</v>
      </c>
      <c r="D29" s="180">
        <v>-3460</v>
      </c>
      <c r="F29" s="699">
        <v>108</v>
      </c>
      <c r="G29" s="180">
        <v>-1053</v>
      </c>
    </row>
    <row r="30" spans="1:7" s="464" customFormat="1" ht="12" thickBot="1" x14ac:dyDescent="0.3">
      <c r="A30" s="491" t="s">
        <v>99</v>
      </c>
      <c r="B30" s="491" t="s">
        <v>245</v>
      </c>
      <c r="C30" s="761">
        <v>12767</v>
      </c>
      <c r="D30" s="378">
        <v>13721</v>
      </c>
      <c r="F30" s="761">
        <v>5868</v>
      </c>
      <c r="G30" s="378">
        <v>5911</v>
      </c>
    </row>
    <row r="31" spans="1:7" x14ac:dyDescent="0.25">
      <c r="A31" s="559"/>
      <c r="B31" s="559"/>
      <c r="C31" s="296"/>
      <c r="D31" s="296"/>
    </row>
    <row r="32" spans="1:7" x14ac:dyDescent="0.25">
      <c r="A32" s="441"/>
      <c r="B32" s="441"/>
      <c r="C32" s="296"/>
      <c r="D32" s="296"/>
    </row>
    <row r="33" spans="1:16" ht="94.5" customHeight="1" thickBot="1" x14ac:dyDescent="0.25">
      <c r="A33" s="465" t="s">
        <v>1000</v>
      </c>
      <c r="B33" s="465" t="s">
        <v>999</v>
      </c>
      <c r="C33" s="464"/>
      <c r="D33" s="464"/>
      <c r="E33" s="464"/>
      <c r="F33" s="464"/>
      <c r="G33" s="966" t="s">
        <v>1</v>
      </c>
      <c r="H33" s="464"/>
    </row>
    <row r="34" spans="1:16" s="29" customFormat="1" ht="15.75" x14ac:dyDescent="0.25">
      <c r="A34" s="470"/>
      <c r="B34" s="470"/>
      <c r="C34" s="2234" t="s">
        <v>737</v>
      </c>
      <c r="D34" s="2234"/>
      <c r="E34" s="571"/>
      <c r="F34" s="2234" t="s">
        <v>1015</v>
      </c>
      <c r="G34" s="2234"/>
    </row>
    <row r="35" spans="1:16" s="464" customFormat="1" ht="13.5" thickBot="1" x14ac:dyDescent="0.3">
      <c r="A35" s="96"/>
      <c r="B35" s="96"/>
      <c r="C35" s="974">
        <v>2018</v>
      </c>
      <c r="D35" s="975">
        <v>2017</v>
      </c>
      <c r="E35" s="976"/>
      <c r="F35" s="974">
        <v>2018</v>
      </c>
      <c r="G35" s="975">
        <v>2017</v>
      </c>
    </row>
    <row r="36" spans="1:16" x14ac:dyDescent="0.25">
      <c r="A36" s="177"/>
      <c r="B36" s="177"/>
      <c r="C36" s="721"/>
      <c r="D36" s="96"/>
      <c r="E36" s="464"/>
      <c r="F36" s="721"/>
      <c r="G36" s="96"/>
      <c r="H36" s="464"/>
    </row>
    <row r="37" spans="1:16" x14ac:dyDescent="0.25">
      <c r="A37" s="460" t="s">
        <v>97</v>
      </c>
      <c r="B37" s="460" t="s">
        <v>243</v>
      </c>
      <c r="C37" s="809">
        <v>13721</v>
      </c>
      <c r="D37" s="380">
        <v>16428</v>
      </c>
      <c r="E37" s="464"/>
      <c r="F37" s="809">
        <v>5911</v>
      </c>
      <c r="G37" s="380">
        <v>6733</v>
      </c>
      <c r="H37" s="464"/>
    </row>
    <row r="38" spans="1:16" ht="22.5" x14ac:dyDescent="0.2">
      <c r="A38" s="310" t="s">
        <v>1710</v>
      </c>
      <c r="B38" s="241" t="s">
        <v>1709</v>
      </c>
      <c r="C38" s="714">
        <v>-436</v>
      </c>
      <c r="D38" s="183">
        <v>-3460</v>
      </c>
      <c r="E38" s="464"/>
      <c r="F38" s="812">
        <v>108</v>
      </c>
      <c r="G38" s="183">
        <v>-1053</v>
      </c>
    </row>
    <row r="39" spans="1:16" x14ac:dyDescent="0.25">
      <c r="A39" s="241" t="s">
        <v>974</v>
      </c>
      <c r="B39" s="241" t="s">
        <v>975</v>
      </c>
      <c r="C39" s="699">
        <v>-518</v>
      </c>
      <c r="D39" s="180">
        <v>753</v>
      </c>
      <c r="E39" s="464"/>
      <c r="F39" s="771">
        <v>-151</v>
      </c>
      <c r="G39" s="180">
        <v>231</v>
      </c>
    </row>
    <row r="40" spans="1:16" ht="15.75" thickBot="1" x14ac:dyDescent="0.3">
      <c r="A40" s="491" t="s">
        <v>99</v>
      </c>
      <c r="B40" s="491" t="s">
        <v>245</v>
      </c>
      <c r="C40" s="761">
        <v>12767</v>
      </c>
      <c r="D40" s="378">
        <v>13721</v>
      </c>
      <c r="E40" s="464"/>
      <c r="F40" s="761">
        <v>5868</v>
      </c>
      <c r="G40" s="378">
        <v>5911</v>
      </c>
    </row>
    <row r="41" spans="1:16" x14ac:dyDescent="0.25">
      <c r="A41" s="495"/>
      <c r="B41" s="495"/>
    </row>
    <row r="42" spans="1:16" ht="36.75" thickBot="1" x14ac:dyDescent="0.3">
      <c r="A42" s="441" t="s">
        <v>497</v>
      </c>
      <c r="B42" s="441" t="s">
        <v>498</v>
      </c>
      <c r="C42" s="891"/>
      <c r="D42" s="438"/>
      <c r="E42" s="438"/>
      <c r="F42" s="891"/>
      <c r="G42" s="438"/>
      <c r="H42" s="438"/>
      <c r="P42" s="966" t="s">
        <v>1</v>
      </c>
    </row>
    <row r="43" spans="1:16" ht="15.75" thickBot="1" x14ac:dyDescent="0.3">
      <c r="A43" s="568"/>
      <c r="B43" s="569"/>
      <c r="C43" s="569"/>
      <c r="D43" s="2247" t="s">
        <v>737</v>
      </c>
      <c r="E43" s="2247"/>
      <c r="F43" s="2247"/>
      <c r="G43" s="2247"/>
      <c r="H43" s="2247"/>
      <c r="I43" s="2247"/>
      <c r="K43" s="2247" t="s">
        <v>1015</v>
      </c>
      <c r="L43" s="2247"/>
      <c r="M43" s="2247"/>
      <c r="N43" s="2247"/>
      <c r="O43" s="2247"/>
      <c r="P43" s="2247"/>
    </row>
    <row r="44" spans="1:16" ht="22.7" customHeight="1" thickBot="1" x14ac:dyDescent="0.25">
      <c r="A44" s="2218" t="s">
        <v>432</v>
      </c>
      <c r="B44" s="2218" t="s">
        <v>437</v>
      </c>
      <c r="C44" s="457" t="s">
        <v>355</v>
      </c>
      <c r="D44" s="2241" t="s">
        <v>433</v>
      </c>
      <c r="E44" s="2241"/>
      <c r="F44" s="2241" t="s">
        <v>434</v>
      </c>
      <c r="G44" s="2241"/>
      <c r="H44" s="2145" t="s">
        <v>435</v>
      </c>
      <c r="I44" s="2145"/>
      <c r="K44" s="2241" t="s">
        <v>433</v>
      </c>
      <c r="L44" s="2241"/>
      <c r="M44" s="2145" t="s">
        <v>434</v>
      </c>
      <c r="N44" s="2145"/>
      <c r="O44" s="2145" t="s">
        <v>435</v>
      </c>
      <c r="P44" s="2145"/>
    </row>
    <row r="45" spans="1:16" ht="22.7" customHeight="1" thickBot="1" x14ac:dyDescent="0.25">
      <c r="A45" s="2218"/>
      <c r="B45" s="2218"/>
      <c r="C45" s="979" t="s">
        <v>379</v>
      </c>
      <c r="D45" s="2223" t="s">
        <v>438</v>
      </c>
      <c r="E45" s="2223"/>
      <c r="F45" s="2223" t="s">
        <v>439</v>
      </c>
      <c r="G45" s="2223"/>
      <c r="H45" s="2120" t="s">
        <v>440</v>
      </c>
      <c r="I45" s="2120"/>
      <c r="K45" s="2223" t="s">
        <v>438</v>
      </c>
      <c r="L45" s="2223"/>
      <c r="M45" s="2223" t="s">
        <v>439</v>
      </c>
      <c r="N45" s="2223"/>
      <c r="O45" s="2120" t="s">
        <v>440</v>
      </c>
      <c r="P45" s="2120"/>
    </row>
    <row r="46" spans="1:16" ht="22.5" x14ac:dyDescent="0.25">
      <c r="A46" s="2218"/>
      <c r="B46" s="2218"/>
      <c r="C46" s="2119"/>
      <c r="D46" s="96" t="s">
        <v>732</v>
      </c>
      <c r="E46" s="96" t="s">
        <v>733</v>
      </c>
      <c r="F46" s="96" t="s">
        <v>732</v>
      </c>
      <c r="G46" s="96" t="s">
        <v>733</v>
      </c>
      <c r="H46" s="96" t="s">
        <v>732</v>
      </c>
      <c r="I46" s="96" t="s">
        <v>733</v>
      </c>
      <c r="K46" s="96" t="s">
        <v>732</v>
      </c>
      <c r="L46" s="96" t="s">
        <v>733</v>
      </c>
      <c r="M46" s="96" t="s">
        <v>732</v>
      </c>
      <c r="N46" s="96" t="s">
        <v>733</v>
      </c>
      <c r="O46" s="96" t="s">
        <v>732</v>
      </c>
      <c r="P46" s="96" t="s">
        <v>733</v>
      </c>
    </row>
    <row r="47" spans="1:16" ht="13.7" customHeight="1" thickBot="1" x14ac:dyDescent="0.3">
      <c r="A47" s="2246"/>
      <c r="B47" s="2246"/>
      <c r="C47" s="2120"/>
      <c r="D47" s="560" t="s">
        <v>441</v>
      </c>
      <c r="E47" s="560" t="s">
        <v>442</v>
      </c>
      <c r="F47" s="560" t="s">
        <v>441</v>
      </c>
      <c r="G47" s="560" t="s">
        <v>442</v>
      </c>
      <c r="H47" s="560" t="s">
        <v>441</v>
      </c>
      <c r="I47" s="560" t="s">
        <v>442</v>
      </c>
      <c r="K47" s="560" t="s">
        <v>441</v>
      </c>
      <c r="L47" s="560" t="s">
        <v>442</v>
      </c>
      <c r="M47" s="560" t="s">
        <v>441</v>
      </c>
      <c r="N47" s="560" t="s">
        <v>442</v>
      </c>
      <c r="O47" s="560" t="s">
        <v>441</v>
      </c>
      <c r="P47" s="560" t="s">
        <v>442</v>
      </c>
    </row>
    <row r="48" spans="1:16" ht="13.7" customHeight="1" x14ac:dyDescent="0.25">
      <c r="A48" s="256"/>
      <c r="B48" s="256"/>
      <c r="C48" s="256"/>
      <c r="D48" s="351"/>
      <c r="E48" s="351"/>
      <c r="F48" s="351"/>
      <c r="G48" s="351"/>
      <c r="H48" s="351"/>
      <c r="I48" s="351"/>
      <c r="K48" s="351"/>
      <c r="L48" s="351"/>
      <c r="M48" s="351"/>
      <c r="N48" s="351"/>
      <c r="O48" s="351"/>
      <c r="P48" s="351"/>
    </row>
    <row r="49" spans="1:16" ht="8.25" customHeight="1" x14ac:dyDescent="0.25">
      <c r="A49" s="460"/>
      <c r="B49" s="460"/>
      <c r="C49" s="460"/>
      <c r="D49" s="96"/>
      <c r="E49" s="96"/>
      <c r="F49" s="96"/>
      <c r="G49" s="96"/>
      <c r="H49" s="96"/>
      <c r="I49" s="96"/>
      <c r="K49" s="96"/>
      <c r="L49" s="96"/>
      <c r="M49" s="96"/>
      <c r="N49" s="96"/>
      <c r="O49" s="96"/>
      <c r="P49" s="96"/>
    </row>
    <row r="50" spans="1:16" ht="12.75" customHeight="1" x14ac:dyDescent="0.25">
      <c r="A50" s="2244" t="s">
        <v>436</v>
      </c>
      <c r="B50" s="2242" t="s">
        <v>731</v>
      </c>
      <c r="C50" s="1906" t="s">
        <v>1218</v>
      </c>
      <c r="D50" s="901">
        <v>1519</v>
      </c>
      <c r="E50" s="771">
        <v>-1252</v>
      </c>
      <c r="F50" s="901">
        <v>1479</v>
      </c>
      <c r="G50" s="771">
        <v>-1247</v>
      </c>
      <c r="H50" s="901">
        <v>1646</v>
      </c>
      <c r="I50" s="771">
        <v>-1366</v>
      </c>
      <c r="K50" s="901">
        <v>610</v>
      </c>
      <c r="L50" s="771">
        <v>-501</v>
      </c>
      <c r="M50" s="901">
        <v>593</v>
      </c>
      <c r="N50" s="771">
        <v>-499</v>
      </c>
      <c r="O50" s="901">
        <v>661</v>
      </c>
      <c r="P50" s="771">
        <v>-547</v>
      </c>
    </row>
    <row r="51" spans="1:16" ht="15.75" customHeight="1" thickBot="1" x14ac:dyDescent="0.3">
      <c r="A51" s="2245"/>
      <c r="B51" s="2243"/>
      <c r="C51" s="1907" t="s">
        <v>745</v>
      </c>
      <c r="D51" s="561">
        <v>1508</v>
      </c>
      <c r="E51" s="562">
        <v>-1246</v>
      </c>
      <c r="F51" s="561">
        <v>1468</v>
      </c>
      <c r="G51" s="562">
        <v>-1240</v>
      </c>
      <c r="H51" s="561">
        <v>1634</v>
      </c>
      <c r="I51" s="562">
        <v>-1360</v>
      </c>
      <c r="K51" s="561">
        <v>594</v>
      </c>
      <c r="L51" s="562">
        <v>-488</v>
      </c>
      <c r="M51" s="561">
        <v>578</v>
      </c>
      <c r="N51" s="562">
        <v>-486</v>
      </c>
      <c r="O51" s="561">
        <v>644</v>
      </c>
      <c r="P51" s="562">
        <v>-533</v>
      </c>
    </row>
    <row r="52" spans="1:16" x14ac:dyDescent="0.25">
      <c r="A52" s="570"/>
      <c r="B52" s="570"/>
    </row>
    <row r="53" spans="1:16" ht="24" x14ac:dyDescent="0.25">
      <c r="A53" s="878" t="s">
        <v>1569</v>
      </c>
      <c r="B53"/>
      <c r="C53"/>
      <c r="D53"/>
      <c r="E53"/>
      <c r="F53"/>
      <c r="G53"/>
      <c r="H53"/>
      <c r="I53"/>
      <c r="J53"/>
    </row>
    <row r="54" spans="1:16" ht="23.25" thickBot="1" x14ac:dyDescent="0.3">
      <c r="A54" s="1587" t="s">
        <v>1570</v>
      </c>
      <c r="B54"/>
      <c r="C54"/>
      <c r="D54"/>
      <c r="E54"/>
      <c r="F54"/>
      <c r="G54"/>
      <c r="H54"/>
      <c r="I54"/>
      <c r="J54"/>
    </row>
    <row r="55" spans="1:16" ht="15.75" thickBot="1" x14ac:dyDescent="0.3">
      <c r="A55" s="2235"/>
      <c r="B55" s="2086" t="s">
        <v>737</v>
      </c>
      <c r="C55" s="2086"/>
      <c r="D55" s="2086"/>
      <c r="E55" s="2086"/>
      <c r="F55" s="1586"/>
      <c r="G55" s="2086" t="s">
        <v>1015</v>
      </c>
      <c r="H55" s="2086"/>
      <c r="I55" s="2086"/>
      <c r="J55" s="2086"/>
    </row>
    <row r="56" spans="1:16" ht="23.25" thickBot="1" x14ac:dyDescent="0.3">
      <c r="A56" s="2236"/>
      <c r="B56" s="1578" t="s">
        <v>318</v>
      </c>
      <c r="C56" s="1578" t="s">
        <v>1571</v>
      </c>
      <c r="D56" s="1578" t="s">
        <v>344</v>
      </c>
      <c r="E56" s="1578" t="s">
        <v>249</v>
      </c>
      <c r="F56" s="1547"/>
      <c r="G56" s="1578" t="s">
        <v>318</v>
      </c>
      <c r="H56" s="1578" t="s">
        <v>1571</v>
      </c>
      <c r="I56" s="1578" t="s">
        <v>344</v>
      </c>
      <c r="J56" s="1578" t="s">
        <v>249</v>
      </c>
    </row>
    <row r="57" spans="1:16" x14ac:dyDescent="0.25">
      <c r="A57" s="1588" t="s">
        <v>1224</v>
      </c>
      <c r="B57" s="664"/>
      <c r="C57" s="664"/>
      <c r="D57" s="664"/>
      <c r="E57" s="1215"/>
      <c r="F57" s="1589"/>
      <c r="G57" s="664"/>
      <c r="H57" s="664"/>
      <c r="I57" s="664"/>
      <c r="J57" s="1215"/>
    </row>
    <row r="58" spans="1:16" x14ac:dyDescent="0.25">
      <c r="A58" s="1590"/>
      <c r="B58" s="1591"/>
      <c r="C58" s="1591"/>
      <c r="D58" s="1591"/>
      <c r="E58" s="1592"/>
      <c r="F58" s="1591"/>
      <c r="G58" s="1591"/>
      <c r="H58" s="1591"/>
      <c r="I58" s="1591"/>
      <c r="J58" s="1592"/>
    </row>
    <row r="59" spans="1:16" ht="15.75" thickBot="1" x14ac:dyDescent="0.3">
      <c r="A59" s="1593" t="s">
        <v>1572</v>
      </c>
      <c r="B59" s="1579">
        <v>2481</v>
      </c>
      <c r="C59" s="1579">
        <v>1745</v>
      </c>
      <c r="D59" s="1579">
        <v>8541</v>
      </c>
      <c r="E59" s="1580">
        <v>12767</v>
      </c>
      <c r="F59" s="1595"/>
      <c r="G59" s="1579">
        <v>1676</v>
      </c>
      <c r="H59" s="1579">
        <v>955</v>
      </c>
      <c r="I59" s="1579">
        <v>3237</v>
      </c>
      <c r="J59" s="1580">
        <v>5868</v>
      </c>
    </row>
    <row r="60" spans="1:16" x14ac:dyDescent="0.25">
      <c r="A60" s="1594"/>
      <c r="B60" s="1596"/>
      <c r="C60" s="1596"/>
      <c r="D60" s="1596"/>
      <c r="E60" s="1597"/>
      <c r="F60" s="1598"/>
      <c r="G60" s="1596"/>
      <c r="H60" s="1596"/>
      <c r="I60" s="1596"/>
      <c r="J60" s="1597"/>
    </row>
    <row r="61" spans="1:16" x14ac:dyDescent="0.25">
      <c r="A61" s="586" t="s">
        <v>744</v>
      </c>
      <c r="B61" s="1599"/>
      <c r="C61" s="1599"/>
      <c r="D61" s="1599"/>
      <c r="E61" s="1600"/>
      <c r="F61" s="1601"/>
      <c r="G61" s="1599"/>
      <c r="H61" s="1599"/>
      <c r="I61" s="1599"/>
      <c r="J61" s="1600"/>
    </row>
    <row r="62" spans="1:16" x14ac:dyDescent="0.25">
      <c r="A62" s="1594"/>
      <c r="B62" s="1598"/>
      <c r="C62" s="1598"/>
      <c r="D62" s="1598"/>
      <c r="E62" s="1602"/>
      <c r="F62" s="1598"/>
      <c r="G62" s="1598"/>
      <c r="H62" s="1598"/>
      <c r="I62" s="1598"/>
      <c r="J62" s="1602"/>
    </row>
    <row r="63" spans="1:16" ht="15.75" thickBot="1" x14ac:dyDescent="0.3">
      <c r="A63" s="1548" t="s">
        <v>1572</v>
      </c>
      <c r="B63" s="1581">
        <v>3105</v>
      </c>
      <c r="C63" s="1581">
        <v>2060</v>
      </c>
      <c r="D63" s="1581">
        <v>8556</v>
      </c>
      <c r="E63" s="1582">
        <v>13721</v>
      </c>
      <c r="F63" s="1599"/>
      <c r="G63" s="1581">
        <v>1854</v>
      </c>
      <c r="H63" s="1581">
        <v>827</v>
      </c>
      <c r="I63" s="1581">
        <v>3230</v>
      </c>
      <c r="J63" s="1582">
        <v>5911</v>
      </c>
    </row>
    <row r="64" spans="1:16" x14ac:dyDescent="0.25">
      <c r="A64" s="570"/>
      <c r="B64" s="570"/>
    </row>
    <row r="65" spans="1:16" x14ac:dyDescent="0.25">
      <c r="A65" s="570"/>
      <c r="B65" s="570"/>
    </row>
    <row r="66" spans="1:16" x14ac:dyDescent="0.25">
      <c r="A66" s="570"/>
      <c r="B66" s="570"/>
    </row>
    <row r="67" spans="1:16" ht="26.25" thickBot="1" x14ac:dyDescent="0.25">
      <c r="A67" s="466" t="s">
        <v>770</v>
      </c>
      <c r="B67" s="466" t="s">
        <v>1116</v>
      </c>
      <c r="E67" s="966"/>
      <c r="F67" s="966" t="s">
        <v>1</v>
      </c>
    </row>
    <row r="68" spans="1:16" ht="15" customHeight="1" thickBot="1" x14ac:dyDescent="0.3">
      <c r="A68" s="469"/>
      <c r="B68" s="469"/>
      <c r="C68" s="2248" t="s">
        <v>737</v>
      </c>
      <c r="D68" s="2248"/>
      <c r="E68" s="2248" t="s">
        <v>1015</v>
      </c>
      <c r="F68" s="2248"/>
    </row>
    <row r="69" spans="1:16" ht="16.5" thickBot="1" x14ac:dyDescent="0.3">
      <c r="A69" s="978"/>
      <c r="B69" s="978"/>
      <c r="C69" s="974">
        <v>2018</v>
      </c>
      <c r="D69" s="1141">
        <v>2017</v>
      </c>
      <c r="E69" s="974">
        <v>2018</v>
      </c>
      <c r="F69" s="1141">
        <v>2017</v>
      </c>
    </row>
    <row r="70" spans="1:16" x14ac:dyDescent="0.25">
      <c r="A70" s="177"/>
      <c r="B70" s="177"/>
      <c r="C70" s="699"/>
      <c r="D70" s="113"/>
      <c r="E70" s="699"/>
      <c r="F70" s="113"/>
      <c r="H70" s="296"/>
    </row>
    <row r="71" spans="1:16" x14ac:dyDescent="0.25">
      <c r="A71" s="911" t="s">
        <v>97</v>
      </c>
      <c r="B71" s="628" t="s">
        <v>243</v>
      </c>
      <c r="C71" s="760">
        <v>9315</v>
      </c>
      <c r="D71" s="1080" t="s">
        <v>491</v>
      </c>
      <c r="E71" s="760">
        <v>2607</v>
      </c>
      <c r="F71" s="1080" t="s">
        <v>491</v>
      </c>
    </row>
    <row r="72" spans="1:16" x14ac:dyDescent="0.25">
      <c r="A72" s="241" t="s">
        <v>1027</v>
      </c>
      <c r="B72" s="241" t="s">
        <v>899</v>
      </c>
      <c r="C72" s="699">
        <v>-8136</v>
      </c>
      <c r="D72" s="113">
        <v>-3974</v>
      </c>
      <c r="E72" s="699">
        <v>-1478</v>
      </c>
      <c r="F72" s="113">
        <v>-407</v>
      </c>
    </row>
    <row r="73" spans="1:16" x14ac:dyDescent="0.25">
      <c r="A73" s="241" t="s">
        <v>1497</v>
      </c>
      <c r="B73" s="241" t="s">
        <v>1496</v>
      </c>
      <c r="C73" s="699">
        <v>5791</v>
      </c>
      <c r="D73" s="113">
        <v>13289</v>
      </c>
      <c r="E73" s="699">
        <v>749</v>
      </c>
      <c r="F73" s="113">
        <v>3014</v>
      </c>
    </row>
    <row r="74" spans="1:16" ht="15.75" thickBot="1" x14ac:dyDescent="0.3">
      <c r="A74" s="491" t="s">
        <v>99</v>
      </c>
      <c r="B74" s="491" t="s">
        <v>245</v>
      </c>
      <c r="C74" s="761">
        <v>6970</v>
      </c>
      <c r="D74" s="875">
        <v>9315</v>
      </c>
      <c r="E74" s="761">
        <v>1878</v>
      </c>
      <c r="F74" s="875">
        <v>2607</v>
      </c>
    </row>
    <row r="75" spans="1:16" x14ac:dyDescent="0.25">
      <c r="A75" s="570"/>
      <c r="B75" s="570"/>
    </row>
    <row r="76" spans="1:16" x14ac:dyDescent="0.25">
      <c r="A76" s="570"/>
      <c r="B76" s="570"/>
      <c r="C76" s="573"/>
    </row>
    <row r="77" spans="1:16" ht="15.75" thickBot="1" x14ac:dyDescent="0.3">
      <c r="A77" s="570"/>
      <c r="B77" s="570"/>
      <c r="P77" s="644" t="s">
        <v>1</v>
      </c>
    </row>
    <row r="78" spans="1:16" ht="15.75" thickBot="1" x14ac:dyDescent="0.3">
      <c r="A78" s="568"/>
      <c r="B78" s="569"/>
      <c r="C78" s="569"/>
      <c r="D78" s="2247" t="s">
        <v>737</v>
      </c>
      <c r="E78" s="2247"/>
      <c r="F78" s="2247"/>
      <c r="G78" s="2247"/>
      <c r="H78" s="2247"/>
      <c r="I78" s="2247"/>
      <c r="K78" s="2247" t="s">
        <v>1015</v>
      </c>
      <c r="L78" s="2247"/>
      <c r="M78" s="2247"/>
      <c r="N78" s="2247"/>
      <c r="O78" s="2247"/>
      <c r="P78" s="2247"/>
    </row>
    <row r="79" spans="1:16" ht="22.7" customHeight="1" thickBot="1" x14ac:dyDescent="0.25">
      <c r="A79" s="2218" t="s">
        <v>432</v>
      </c>
      <c r="B79" s="2218" t="s">
        <v>437</v>
      </c>
      <c r="C79" s="627" t="s">
        <v>355</v>
      </c>
      <c r="D79" s="2241" t="s">
        <v>433</v>
      </c>
      <c r="E79" s="2241"/>
      <c r="F79" s="2145" t="s">
        <v>434</v>
      </c>
      <c r="G79" s="2145"/>
      <c r="H79" s="2145" t="s">
        <v>1117</v>
      </c>
      <c r="I79" s="2145"/>
      <c r="K79" s="2241" t="s">
        <v>433</v>
      </c>
      <c r="L79" s="2241"/>
      <c r="M79" s="2145" t="s">
        <v>434</v>
      </c>
      <c r="N79" s="2145"/>
      <c r="O79" s="2145" t="s">
        <v>1117</v>
      </c>
      <c r="P79" s="2145"/>
    </row>
    <row r="80" spans="1:16" ht="22.7" customHeight="1" thickBot="1" x14ac:dyDescent="0.25">
      <c r="A80" s="2218"/>
      <c r="B80" s="2218"/>
      <c r="C80" s="979" t="s">
        <v>379</v>
      </c>
      <c r="D80" s="2223" t="s">
        <v>438</v>
      </c>
      <c r="E80" s="2223"/>
      <c r="F80" s="2223" t="s">
        <v>439</v>
      </c>
      <c r="G80" s="2223"/>
      <c r="H80" s="2120" t="s">
        <v>1118</v>
      </c>
      <c r="I80" s="2120"/>
      <c r="K80" s="2223" t="s">
        <v>438</v>
      </c>
      <c r="L80" s="2223"/>
      <c r="M80" s="2223" t="s">
        <v>439</v>
      </c>
      <c r="N80" s="2223"/>
      <c r="O80" s="2120" t="s">
        <v>1118</v>
      </c>
      <c r="P80" s="2120"/>
    </row>
    <row r="81" spans="1:16" ht="22.5" x14ac:dyDescent="0.25">
      <c r="A81" s="2218"/>
      <c r="B81" s="2218"/>
      <c r="C81" s="2119"/>
      <c r="D81" s="96" t="s">
        <v>732</v>
      </c>
      <c r="E81" s="96" t="s">
        <v>733</v>
      </c>
      <c r="F81" s="96" t="s">
        <v>732</v>
      </c>
      <c r="G81" s="96" t="s">
        <v>733</v>
      </c>
      <c r="H81" s="96" t="s">
        <v>732</v>
      </c>
      <c r="I81" s="96" t="s">
        <v>733</v>
      </c>
      <c r="K81" s="96" t="s">
        <v>732</v>
      </c>
      <c r="L81" s="96" t="s">
        <v>733</v>
      </c>
      <c r="M81" s="96" t="s">
        <v>732</v>
      </c>
      <c r="N81" s="96" t="s">
        <v>733</v>
      </c>
      <c r="O81" s="96" t="s">
        <v>732</v>
      </c>
      <c r="P81" s="96" t="s">
        <v>733</v>
      </c>
    </row>
    <row r="82" spans="1:16" ht="13.7" customHeight="1" thickBot="1" x14ac:dyDescent="0.3">
      <c r="A82" s="2246"/>
      <c r="B82" s="2246"/>
      <c r="C82" s="2120"/>
      <c r="D82" s="560" t="s">
        <v>441</v>
      </c>
      <c r="E82" s="560" t="s">
        <v>442</v>
      </c>
      <c r="F82" s="560" t="s">
        <v>441</v>
      </c>
      <c r="G82" s="560" t="s">
        <v>442</v>
      </c>
      <c r="H82" s="560" t="s">
        <v>441</v>
      </c>
      <c r="I82" s="560" t="s">
        <v>442</v>
      </c>
      <c r="K82" s="560" t="s">
        <v>441</v>
      </c>
      <c r="L82" s="560" t="s">
        <v>442</v>
      </c>
      <c r="M82" s="560" t="s">
        <v>441</v>
      </c>
      <c r="N82" s="560" t="s">
        <v>442</v>
      </c>
      <c r="O82" s="560" t="s">
        <v>441</v>
      </c>
      <c r="P82" s="560" t="s">
        <v>442</v>
      </c>
    </row>
    <row r="83" spans="1:16" ht="13.7" customHeight="1" x14ac:dyDescent="0.25">
      <c r="A83" s="256"/>
      <c r="B83" s="256"/>
      <c r="C83" s="1142"/>
      <c r="D83" s="1143"/>
      <c r="E83" s="1143"/>
      <c r="F83" s="1143"/>
      <c r="G83" s="1143"/>
      <c r="H83" s="1143"/>
      <c r="I83" s="1143"/>
      <c r="K83" s="351"/>
      <c r="L83" s="351"/>
      <c r="M83" s="351"/>
      <c r="N83" s="351"/>
      <c r="O83" s="351"/>
      <c r="P83" s="351"/>
    </row>
    <row r="84" spans="1:16" ht="8.25" customHeight="1" x14ac:dyDescent="0.25">
      <c r="A84" s="628"/>
      <c r="B84" s="628"/>
      <c r="C84" s="1689"/>
      <c r="D84" s="278"/>
      <c r="E84" s="278"/>
      <c r="F84" s="1690"/>
      <c r="G84" s="278"/>
      <c r="H84" s="1690"/>
      <c r="I84" s="278"/>
      <c r="K84" s="278"/>
      <c r="L84" s="278"/>
      <c r="M84" s="1690"/>
      <c r="N84" s="278"/>
      <c r="O84" s="1690"/>
      <c r="P84" s="278"/>
    </row>
    <row r="85" spans="1:16" ht="16.5" customHeight="1" x14ac:dyDescent="0.25">
      <c r="A85" s="2239" t="s">
        <v>1028</v>
      </c>
      <c r="B85" s="2240" t="s">
        <v>900</v>
      </c>
      <c r="C85" s="1908" t="str">
        <f>C50</f>
        <v>31/12/2018</v>
      </c>
      <c r="D85" s="838">
        <v>-192</v>
      </c>
      <c r="E85" s="838">
        <v>201</v>
      </c>
      <c r="F85" s="1692">
        <v>147</v>
      </c>
      <c r="G85" s="838">
        <v>-145</v>
      </c>
      <c r="H85" s="1692">
        <v>39</v>
      </c>
      <c r="I85" s="838">
        <v>-39</v>
      </c>
      <c r="K85" s="838">
        <v>-47</v>
      </c>
      <c r="L85" s="838">
        <v>49</v>
      </c>
      <c r="M85" s="1692">
        <v>47</v>
      </c>
      <c r="N85" s="838">
        <v>-46</v>
      </c>
      <c r="O85" s="1692">
        <v>11</v>
      </c>
      <c r="P85" s="838">
        <v>-11</v>
      </c>
    </row>
    <row r="86" spans="1:16" ht="15.75" customHeight="1" x14ac:dyDescent="0.25">
      <c r="A86" s="2239"/>
      <c r="B86" s="2240"/>
      <c r="C86" s="1909" t="str">
        <f>C51</f>
        <v>31/12/2017</v>
      </c>
      <c r="D86" s="580">
        <v>-134</v>
      </c>
      <c r="E86" s="580">
        <v>138</v>
      </c>
      <c r="F86" s="1693">
        <v>261</v>
      </c>
      <c r="G86" s="580">
        <v>-254</v>
      </c>
      <c r="H86" s="1693">
        <v>53</v>
      </c>
      <c r="I86" s="580">
        <v>-53</v>
      </c>
      <c r="K86" s="580">
        <v>-68</v>
      </c>
      <c r="L86" s="580">
        <v>71</v>
      </c>
      <c r="M86" s="1693">
        <v>69</v>
      </c>
      <c r="N86" s="580">
        <v>-67</v>
      </c>
      <c r="O86" s="1693">
        <v>15</v>
      </c>
      <c r="P86" s="580">
        <v>-15</v>
      </c>
    </row>
    <row r="87" spans="1:16" x14ac:dyDescent="0.25">
      <c r="A87" s="570"/>
      <c r="B87" s="570"/>
      <c r="K87" s="930"/>
      <c r="L87" s="930"/>
      <c r="M87" s="930"/>
      <c r="N87" s="930"/>
      <c r="O87" s="930"/>
      <c r="P87" s="930"/>
    </row>
    <row r="88" spans="1:16" ht="15.75" thickBot="1" x14ac:dyDescent="0.3">
      <c r="A88" s="466" t="s">
        <v>771</v>
      </c>
      <c r="B88" s="466" t="s">
        <v>985</v>
      </c>
      <c r="G88" s="644" t="s">
        <v>1</v>
      </c>
    </row>
    <row r="89" spans="1:16" s="29" customFormat="1" ht="15.75" x14ac:dyDescent="0.25">
      <c r="A89" s="470"/>
      <c r="B89" s="470"/>
      <c r="C89" s="2234" t="s">
        <v>737</v>
      </c>
      <c r="D89" s="2234"/>
      <c r="E89" s="571"/>
      <c r="F89" s="2234" t="s">
        <v>1015</v>
      </c>
      <c r="G89" s="2234"/>
    </row>
    <row r="90" spans="1:16" s="464" customFormat="1" ht="12" thickBot="1" x14ac:dyDescent="0.3">
      <c r="A90" s="96"/>
      <c r="B90" s="96"/>
      <c r="C90" s="849">
        <v>2018</v>
      </c>
      <c r="D90" s="497">
        <v>2017</v>
      </c>
      <c r="E90" s="567"/>
      <c r="F90" s="849">
        <v>2018</v>
      </c>
      <c r="G90" s="497">
        <v>2017</v>
      </c>
    </row>
    <row r="91" spans="1:16" s="464" customFormat="1" ht="11.25" x14ac:dyDescent="0.25">
      <c r="A91" s="177"/>
      <c r="B91" s="177"/>
      <c r="C91" s="721"/>
      <c r="D91" s="96"/>
      <c r="F91" s="721"/>
      <c r="G91" s="96"/>
    </row>
    <row r="92" spans="1:16" s="464" customFormat="1" ht="11.25" x14ac:dyDescent="0.25">
      <c r="A92" s="460" t="s">
        <v>97</v>
      </c>
      <c r="B92" s="460" t="s">
        <v>243</v>
      </c>
      <c r="C92" s="809">
        <v>2264</v>
      </c>
      <c r="D92" s="380">
        <v>2215</v>
      </c>
      <c r="F92" s="809">
        <v>1220</v>
      </c>
      <c r="G92" s="380">
        <v>1191</v>
      </c>
    </row>
    <row r="93" spans="1:16" s="464" customFormat="1" ht="11.25" x14ac:dyDescent="0.2">
      <c r="A93" s="241" t="s">
        <v>974</v>
      </c>
      <c r="B93" s="241" t="s">
        <v>975</v>
      </c>
      <c r="C93" s="699">
        <v>-1044</v>
      </c>
      <c r="D93" s="180">
        <v>49</v>
      </c>
      <c r="F93" s="1158">
        <v>0</v>
      </c>
      <c r="G93" s="180">
        <v>29</v>
      </c>
    </row>
    <row r="94" spans="1:16" s="464" customFormat="1" ht="12" thickBot="1" x14ac:dyDescent="0.3">
      <c r="A94" s="491" t="s">
        <v>99</v>
      </c>
      <c r="B94" s="491" t="s">
        <v>245</v>
      </c>
      <c r="C94" s="761">
        <v>1220</v>
      </c>
      <c r="D94" s="378">
        <v>2264</v>
      </c>
      <c r="F94" s="835">
        <v>1220</v>
      </c>
      <c r="G94" s="378">
        <v>1220</v>
      </c>
    </row>
    <row r="95" spans="1:16" x14ac:dyDescent="0.25">
      <c r="A95" s="495"/>
      <c r="B95" s="495"/>
    </row>
    <row r="129" spans="1:6" x14ac:dyDescent="0.25">
      <c r="A129" s="441"/>
      <c r="B129" s="441"/>
      <c r="C129" s="296"/>
      <c r="D129" s="296"/>
      <c r="E129" s="296"/>
      <c r="F129" s="296"/>
    </row>
  </sheetData>
  <sheetProtection algorithmName="SHA-512" hashValue="49JkUZo7+fC9yODKH1xIkNyNRcXv/EQ60p7RH0dBGSwpRWVx79aRFOF3Tu52WZ6kiQfxGEtOK8RsOlZ4xanrZw==" saltValue="2lnf5wGhvqrCk6eZDl6UBw==" spinCount="100000" sheet="1" objects="1" scenarios="1"/>
  <mergeCells count="53">
    <mergeCell ref="D80:E80"/>
    <mergeCell ref="F80:G80"/>
    <mergeCell ref="H80:I80"/>
    <mergeCell ref="C21:D21"/>
    <mergeCell ref="F21:G21"/>
    <mergeCell ref="C34:D34"/>
    <mergeCell ref="F34:G34"/>
    <mergeCell ref="D45:E45"/>
    <mergeCell ref="F45:G45"/>
    <mergeCell ref="K44:L44"/>
    <mergeCell ref="D43:I43"/>
    <mergeCell ref="K43:P43"/>
    <mergeCell ref="D44:E44"/>
    <mergeCell ref="F44:G44"/>
    <mergeCell ref="H44:I44"/>
    <mergeCell ref="M44:N44"/>
    <mergeCell ref="O44:P44"/>
    <mergeCell ref="M79:N79"/>
    <mergeCell ref="O79:P79"/>
    <mergeCell ref="K80:L80"/>
    <mergeCell ref="M80:N80"/>
    <mergeCell ref="O80:P80"/>
    <mergeCell ref="M45:N45"/>
    <mergeCell ref="O45:P45"/>
    <mergeCell ref="H45:I45"/>
    <mergeCell ref="D78:I78"/>
    <mergeCell ref="K78:P78"/>
    <mergeCell ref="C68:D68"/>
    <mergeCell ref="E68:F68"/>
    <mergeCell ref="C46:C47"/>
    <mergeCell ref="A85:A86"/>
    <mergeCell ref="B85:B86"/>
    <mergeCell ref="C89:D89"/>
    <mergeCell ref="F89:G89"/>
    <mergeCell ref="K45:L45"/>
    <mergeCell ref="K79:L79"/>
    <mergeCell ref="B50:B51"/>
    <mergeCell ref="A50:A51"/>
    <mergeCell ref="A44:A47"/>
    <mergeCell ref="B44:B47"/>
    <mergeCell ref="A79:A82"/>
    <mergeCell ref="B79:B82"/>
    <mergeCell ref="D79:E79"/>
    <mergeCell ref="F79:G79"/>
    <mergeCell ref="H79:I79"/>
    <mergeCell ref="C81:C82"/>
    <mergeCell ref="A55:A56"/>
    <mergeCell ref="B55:E55"/>
    <mergeCell ref="G55:J55"/>
    <mergeCell ref="C6:D6"/>
    <mergeCell ref="F6:G6"/>
    <mergeCell ref="A6:A7"/>
    <mergeCell ref="B6:B7"/>
  </mergeCells>
  <pageMargins left="0.70866141732283472" right="0.70866141732283472" top="0.35433070866141736" bottom="0.11811023622047245" header="0.11811023622047245" footer="0"/>
  <pageSetup paperSize="9" scale="49" fitToHeight="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O62"/>
  <sheetViews>
    <sheetView showGridLines="0" zoomScaleNormal="100" workbookViewId="0">
      <pane ySplit="2" topLeftCell="A3" activePane="bottomLeft" state="frozen"/>
      <selection pane="bottomLeft" activeCell="A3" sqref="A3"/>
    </sheetView>
  </sheetViews>
  <sheetFormatPr defaultRowHeight="15" outlineLevelCol="1" x14ac:dyDescent="0.25"/>
  <cols>
    <col min="1" max="1" width="56.85546875" customWidth="1"/>
    <col min="2" max="2" width="52.42578125" customWidth="1" outlineLevel="1"/>
    <col min="3" max="4" width="11.28515625" bestFit="1" customWidth="1"/>
    <col min="6" max="7" width="15.85546875" customWidth="1"/>
  </cols>
  <sheetData>
    <row r="1" spans="1:15" x14ac:dyDescent="0.25">
      <c r="A1" t="str">
        <f>'Key Figures'!A1</f>
        <v>LATVENERGO KONCERNA KONSOLIDĒTIE un</v>
      </c>
      <c r="B1" t="str">
        <f>'Key Figures'!B1</f>
        <v>LATVENERGO GROUP CONSOLIDATED and</v>
      </c>
    </row>
    <row r="2" spans="1:15" x14ac:dyDescent="0.25">
      <c r="A2" t="str">
        <f>'Key Figures'!A2</f>
        <v>AS „LATVENERGO” 2018. GADA FINANŠU PĀRSKATI</v>
      </c>
      <c r="B2" t="str">
        <f>'Key Figures'!B2</f>
        <v>LATVENERGO AS FINANCIAL STATEMENTS 2018</v>
      </c>
    </row>
    <row r="4" spans="1:15" ht="15.75" x14ac:dyDescent="0.25">
      <c r="A4" s="472" t="s">
        <v>1443</v>
      </c>
      <c r="B4" s="488" t="s">
        <v>1444</v>
      </c>
      <c r="C4" s="245"/>
      <c r="D4" s="245"/>
      <c r="E4" s="245"/>
      <c r="F4" s="27"/>
      <c r="G4" s="29"/>
      <c r="H4" s="245"/>
      <c r="I4" s="245"/>
      <c r="J4" s="245"/>
      <c r="K4" s="245"/>
      <c r="L4" s="245"/>
      <c r="M4" s="245"/>
      <c r="N4" s="245"/>
      <c r="O4" s="245"/>
    </row>
    <row r="5" spans="1:15" ht="15.75" x14ac:dyDescent="0.25">
      <c r="A5" s="472"/>
      <c r="B5" s="563"/>
      <c r="C5" s="245"/>
      <c r="D5" s="245"/>
      <c r="E5" s="245"/>
      <c r="F5" s="245"/>
      <c r="G5" s="245"/>
      <c r="H5" s="245"/>
      <c r="I5" s="245"/>
      <c r="J5" s="245"/>
      <c r="K5" s="245"/>
      <c r="L5" s="245"/>
      <c r="M5" s="245"/>
      <c r="N5" s="245"/>
      <c r="O5" s="245"/>
    </row>
    <row r="6" spans="1:15" ht="16.5" thickBot="1" x14ac:dyDescent="0.3">
      <c r="A6" s="473"/>
      <c r="B6" s="488"/>
      <c r="C6" s="473"/>
      <c r="D6" s="473"/>
      <c r="E6" s="473"/>
      <c r="F6" s="473"/>
      <c r="G6" s="644" t="s">
        <v>1</v>
      </c>
      <c r="H6" s="473"/>
      <c r="I6" s="473"/>
      <c r="J6" s="473"/>
      <c r="K6" s="473"/>
      <c r="L6" s="473"/>
      <c r="M6" s="473"/>
      <c r="N6" s="473"/>
      <c r="O6" s="473"/>
    </row>
    <row r="7" spans="1:15" ht="16.5" thickBot="1" x14ac:dyDescent="0.3">
      <c r="A7" s="470"/>
      <c r="B7" s="470"/>
      <c r="C7" s="2234" t="s">
        <v>737</v>
      </c>
      <c r="D7" s="2234"/>
      <c r="E7" s="571"/>
      <c r="F7" s="2234" t="s">
        <v>1015</v>
      </c>
      <c r="G7" s="2234"/>
      <c r="H7" s="29"/>
      <c r="I7" s="29"/>
      <c r="J7" s="29"/>
      <c r="K7" s="29"/>
      <c r="L7" s="29"/>
      <c r="M7" s="29"/>
      <c r="N7" s="29"/>
      <c r="O7" s="29"/>
    </row>
    <row r="8" spans="1:15" ht="15.75" thickBot="1" x14ac:dyDescent="0.3">
      <c r="C8" s="1000" t="s">
        <v>1218</v>
      </c>
      <c r="D8" s="1001" t="s">
        <v>745</v>
      </c>
      <c r="E8" s="567"/>
      <c r="F8" s="1000" t="s">
        <v>1218</v>
      </c>
      <c r="G8" s="1001" t="s">
        <v>745</v>
      </c>
      <c r="H8" s="464"/>
      <c r="I8" s="464"/>
      <c r="J8" s="464"/>
      <c r="K8" s="464"/>
      <c r="L8" s="464"/>
      <c r="M8" s="464"/>
      <c r="N8" s="464"/>
      <c r="O8" s="464"/>
    </row>
    <row r="9" spans="1:15" x14ac:dyDescent="0.25">
      <c r="A9" s="532" t="s">
        <v>893</v>
      </c>
      <c r="B9" s="532" t="s">
        <v>892</v>
      </c>
      <c r="C9" s="857"/>
      <c r="D9" s="91"/>
      <c r="E9" s="567"/>
      <c r="F9" s="857"/>
      <c r="G9" s="91"/>
      <c r="H9" s="464"/>
      <c r="I9" s="464"/>
      <c r="J9" s="464"/>
      <c r="K9" s="464"/>
      <c r="L9" s="464"/>
      <c r="M9" s="464"/>
      <c r="N9" s="464"/>
      <c r="O9" s="464"/>
    </row>
    <row r="10" spans="1:15" x14ac:dyDescent="0.25">
      <c r="A10" s="532" t="s">
        <v>889</v>
      </c>
      <c r="B10" s="532" t="s">
        <v>1711</v>
      </c>
      <c r="C10" s="721"/>
      <c r="D10" s="96"/>
      <c r="E10" s="464"/>
      <c r="F10" s="721"/>
      <c r="G10" s="96"/>
      <c r="H10" s="464"/>
      <c r="I10" s="464"/>
      <c r="J10" s="464"/>
      <c r="K10" s="464"/>
      <c r="L10" s="464"/>
      <c r="M10" s="464"/>
      <c r="N10" s="464"/>
      <c r="O10" s="464"/>
    </row>
    <row r="11" spans="1:15" ht="15.75" thickBot="1" x14ac:dyDescent="0.3">
      <c r="A11" s="303" t="s">
        <v>159</v>
      </c>
      <c r="B11" s="303" t="s">
        <v>781</v>
      </c>
      <c r="C11" s="858">
        <v>143494</v>
      </c>
      <c r="D11" s="631">
        <v>142132</v>
      </c>
      <c r="E11" s="620"/>
      <c r="F11" s="1447">
        <v>0</v>
      </c>
      <c r="G11" s="1229">
        <v>0</v>
      </c>
      <c r="H11" s="464"/>
      <c r="I11" s="464"/>
      <c r="J11" s="464"/>
      <c r="K11" s="464"/>
      <c r="L11" s="464"/>
      <c r="M11" s="464"/>
      <c r="N11" s="464"/>
      <c r="O11" s="464"/>
    </row>
    <row r="12" spans="1:15" x14ac:dyDescent="0.25">
      <c r="A12" s="343"/>
      <c r="B12" s="343"/>
      <c r="C12" s="859">
        <v>143494</v>
      </c>
      <c r="D12" s="632">
        <v>142132</v>
      </c>
      <c r="E12" s="620"/>
      <c r="F12" s="1227">
        <v>0</v>
      </c>
      <c r="G12" s="1226">
        <v>0</v>
      </c>
      <c r="H12" s="464"/>
      <c r="I12" s="464"/>
      <c r="J12" s="464"/>
      <c r="K12" s="464"/>
      <c r="L12" s="464"/>
      <c r="M12" s="464"/>
      <c r="N12" s="464"/>
      <c r="O12" s="464"/>
    </row>
    <row r="13" spans="1:15" x14ac:dyDescent="0.25">
      <c r="A13" s="626" t="s">
        <v>888</v>
      </c>
      <c r="B13" s="626" t="s">
        <v>887</v>
      </c>
      <c r="C13" s="813"/>
      <c r="D13" s="621"/>
      <c r="E13" s="622"/>
      <c r="F13" s="813"/>
      <c r="G13" s="621"/>
      <c r="H13" s="464"/>
      <c r="I13" s="464"/>
      <c r="J13" s="464"/>
      <c r="K13" s="464"/>
      <c r="L13" s="464"/>
      <c r="M13" s="464"/>
      <c r="N13" s="464"/>
      <c r="O13" s="464"/>
    </row>
    <row r="14" spans="1:15" x14ac:dyDescent="0.25">
      <c r="A14" s="241" t="s">
        <v>159</v>
      </c>
      <c r="B14" s="241" t="s">
        <v>781</v>
      </c>
      <c r="C14" s="812">
        <v>3852</v>
      </c>
      <c r="D14" s="276">
        <v>4319</v>
      </c>
      <c r="E14" s="622"/>
      <c r="F14" s="1194">
        <v>0</v>
      </c>
      <c r="G14" s="1188">
        <v>0</v>
      </c>
      <c r="H14" s="464"/>
      <c r="I14" s="464"/>
      <c r="J14" s="464"/>
      <c r="K14" s="464"/>
      <c r="L14" s="464"/>
      <c r="M14" s="464"/>
      <c r="N14" s="464"/>
      <c r="O14" s="464"/>
    </row>
    <row r="15" spans="1:15" x14ac:dyDescent="0.25">
      <c r="A15" s="241" t="s">
        <v>1630</v>
      </c>
      <c r="B15" s="241" t="s">
        <v>1629</v>
      </c>
      <c r="C15" s="839">
        <v>984</v>
      </c>
      <c r="D15" s="1439">
        <v>995</v>
      </c>
      <c r="E15" s="622"/>
      <c r="F15" s="1667">
        <v>0</v>
      </c>
      <c r="G15" s="1668">
        <v>0</v>
      </c>
      <c r="H15" s="464"/>
      <c r="I15" s="464"/>
      <c r="J15" s="464"/>
      <c r="K15" s="464"/>
      <c r="L15" s="464"/>
      <c r="M15" s="464"/>
      <c r="N15" s="464"/>
      <c r="O15" s="464"/>
    </row>
    <row r="16" spans="1:15" ht="15.75" thickBot="1" x14ac:dyDescent="0.3">
      <c r="A16" s="241" t="s">
        <v>777</v>
      </c>
      <c r="B16" s="241" t="s">
        <v>780</v>
      </c>
      <c r="C16" s="839">
        <v>403</v>
      </c>
      <c r="D16" s="1439">
        <v>423</v>
      </c>
      <c r="E16" s="620"/>
      <c r="F16" s="863">
        <v>403</v>
      </c>
      <c r="G16" s="636">
        <v>423</v>
      </c>
      <c r="H16" s="464"/>
      <c r="I16" s="464"/>
      <c r="J16" s="464"/>
      <c r="K16" s="464"/>
      <c r="L16" s="464"/>
      <c r="M16" s="464"/>
      <c r="N16" s="464"/>
      <c r="O16" s="464"/>
    </row>
    <row r="17" spans="1:15" x14ac:dyDescent="0.25">
      <c r="A17" s="343"/>
      <c r="B17" s="343"/>
      <c r="C17" s="859">
        <v>5239</v>
      </c>
      <c r="D17" s="632">
        <v>5737</v>
      </c>
      <c r="E17" s="620"/>
      <c r="F17" s="859">
        <v>403</v>
      </c>
      <c r="G17" s="632">
        <v>423</v>
      </c>
      <c r="H17" s="464"/>
      <c r="I17" s="464"/>
      <c r="J17" s="464"/>
      <c r="K17" s="464"/>
      <c r="L17" s="464"/>
      <c r="M17" s="464"/>
      <c r="N17" s="464"/>
      <c r="O17" s="464"/>
    </row>
    <row r="18" spans="1:15" x14ac:dyDescent="0.25">
      <c r="A18" s="626" t="s">
        <v>886</v>
      </c>
      <c r="B18" s="626" t="s">
        <v>885</v>
      </c>
      <c r="C18" s="813"/>
      <c r="D18" s="621"/>
      <c r="E18" s="622"/>
      <c r="F18" s="813"/>
      <c r="G18" s="621"/>
      <c r="H18" s="464"/>
      <c r="I18" s="464"/>
      <c r="J18" s="464"/>
      <c r="K18" s="464"/>
      <c r="L18" s="464"/>
      <c r="M18" s="464"/>
      <c r="N18" s="464"/>
      <c r="O18" s="464"/>
    </row>
    <row r="19" spans="1:15" x14ac:dyDescent="0.25">
      <c r="A19" s="174" t="s">
        <v>1034</v>
      </c>
      <c r="B19" s="883" t="s">
        <v>1033</v>
      </c>
      <c r="C19" s="839">
        <v>209419</v>
      </c>
      <c r="D19" s="616">
        <v>285109</v>
      </c>
      <c r="E19" s="620"/>
      <c r="F19" s="839">
        <v>209419</v>
      </c>
      <c r="G19" s="616">
        <v>285109</v>
      </c>
      <c r="H19" s="464"/>
      <c r="I19" s="464"/>
      <c r="J19" s="464"/>
      <c r="K19" s="464"/>
      <c r="L19" s="464"/>
      <c r="M19" s="464"/>
      <c r="N19" s="464"/>
      <c r="O19" s="464"/>
    </row>
    <row r="20" spans="1:15" x14ac:dyDescent="0.25">
      <c r="A20" s="241" t="s">
        <v>160</v>
      </c>
      <c r="B20" s="241" t="s">
        <v>295</v>
      </c>
      <c r="C20" s="812">
        <v>57851</v>
      </c>
      <c r="D20" s="313">
        <v>45090</v>
      </c>
      <c r="E20" s="620"/>
      <c r="F20" s="812">
        <v>18</v>
      </c>
      <c r="G20" s="276">
        <v>270</v>
      </c>
      <c r="H20" s="464"/>
      <c r="I20" s="464"/>
      <c r="J20" s="464"/>
      <c r="K20" s="464"/>
      <c r="L20" s="464"/>
      <c r="M20" s="464"/>
      <c r="N20" s="464"/>
      <c r="O20" s="464"/>
    </row>
    <row r="21" spans="1:15" x14ac:dyDescent="0.25">
      <c r="A21" s="1069" t="s">
        <v>1656</v>
      </c>
      <c r="B21" s="241" t="s">
        <v>1655</v>
      </c>
      <c r="C21" s="796">
        <v>30617</v>
      </c>
      <c r="D21" s="313">
        <v>14707</v>
      </c>
      <c r="E21" s="620"/>
      <c r="F21" s="860"/>
      <c r="G21" s="633"/>
      <c r="H21" s="464"/>
      <c r="I21" s="464"/>
      <c r="J21" s="464"/>
      <c r="K21" s="464"/>
      <c r="L21" s="464"/>
      <c r="M21" s="464"/>
      <c r="N21" s="464"/>
      <c r="O21" s="464"/>
    </row>
    <row r="22" spans="1:15" ht="15.75" thickBot="1" x14ac:dyDescent="0.3">
      <c r="A22" s="246" t="s">
        <v>161</v>
      </c>
      <c r="B22" s="246" t="s">
        <v>296</v>
      </c>
      <c r="C22" s="860">
        <v>393</v>
      </c>
      <c r="D22" s="913">
        <v>283</v>
      </c>
      <c r="E22" s="620"/>
      <c r="F22" s="860">
        <v>265</v>
      </c>
      <c r="G22" s="913">
        <v>283</v>
      </c>
      <c r="H22" s="464"/>
      <c r="I22" s="464"/>
      <c r="J22" s="464"/>
      <c r="K22" s="464"/>
      <c r="L22" s="464"/>
      <c r="M22" s="464"/>
      <c r="N22" s="464"/>
      <c r="O22" s="464"/>
    </row>
    <row r="23" spans="1:15" x14ac:dyDescent="0.25">
      <c r="A23" s="343"/>
      <c r="B23" s="343"/>
      <c r="C23" s="1456">
        <v>298280</v>
      </c>
      <c r="D23" s="632">
        <v>345189</v>
      </c>
      <c r="E23" s="622"/>
      <c r="F23" s="1456">
        <v>209702</v>
      </c>
      <c r="G23" s="632">
        <v>285662</v>
      </c>
      <c r="H23" s="464"/>
      <c r="I23" s="464"/>
      <c r="J23" s="464"/>
      <c r="K23" s="464"/>
      <c r="L23" s="464"/>
      <c r="M23" s="464"/>
      <c r="N23" s="464"/>
      <c r="O23" s="464"/>
    </row>
    <row r="24" spans="1:15" ht="11.25" customHeight="1" thickBot="1" x14ac:dyDescent="0.3">
      <c r="A24" s="679"/>
      <c r="B24" s="679"/>
      <c r="C24" s="1454"/>
      <c r="D24" s="1455"/>
      <c r="E24" s="620"/>
      <c r="F24" s="1454"/>
      <c r="G24" s="1455"/>
      <c r="H24" s="464"/>
      <c r="I24" s="464"/>
      <c r="J24" s="464"/>
      <c r="K24" s="464"/>
      <c r="L24" s="464"/>
      <c r="M24" s="464"/>
      <c r="N24" s="464"/>
      <c r="O24" s="464"/>
    </row>
    <row r="25" spans="1:15" ht="15.75" thickBot="1" x14ac:dyDescent="0.3">
      <c r="A25" s="912" t="s">
        <v>1030</v>
      </c>
      <c r="B25" s="912" t="s">
        <v>1029</v>
      </c>
      <c r="C25" s="861">
        <v>447013</v>
      </c>
      <c r="D25" s="869">
        <v>493058</v>
      </c>
      <c r="E25" s="620"/>
      <c r="F25" s="861">
        <v>210105</v>
      </c>
      <c r="G25" s="915">
        <v>286085</v>
      </c>
      <c r="H25" s="464"/>
      <c r="I25" s="464"/>
      <c r="J25" s="464"/>
      <c r="K25" s="464"/>
      <c r="L25" s="464"/>
      <c r="M25" s="464"/>
      <c r="N25" s="464"/>
      <c r="O25" s="464"/>
    </row>
    <row r="26" spans="1:15" x14ac:dyDescent="0.25">
      <c r="A26" s="959"/>
      <c r="B26" s="959"/>
      <c r="C26" s="868"/>
      <c r="D26" s="868"/>
      <c r="E26" s="620"/>
      <c r="F26" s="868"/>
      <c r="G26" s="977"/>
      <c r="H26" s="464"/>
      <c r="I26" s="464"/>
      <c r="J26" s="464"/>
      <c r="K26" s="464"/>
      <c r="L26" s="464"/>
      <c r="M26" s="464"/>
      <c r="N26" s="464"/>
      <c r="O26" s="464"/>
    </row>
    <row r="27" spans="1:15" ht="15.75" thickBot="1" x14ac:dyDescent="0.3">
      <c r="A27" s="564"/>
      <c r="B27" s="564"/>
      <c r="C27" s="245"/>
      <c r="D27" s="245"/>
      <c r="E27" s="245"/>
      <c r="F27" s="245"/>
      <c r="G27" s="644" t="s">
        <v>1</v>
      </c>
      <c r="H27" s="245"/>
      <c r="I27" s="245"/>
      <c r="J27" s="245"/>
      <c r="K27" s="245"/>
      <c r="L27" s="245"/>
      <c r="M27" s="245"/>
      <c r="N27" s="245"/>
      <c r="O27" s="245"/>
    </row>
    <row r="28" spans="1:15" ht="16.5" thickBot="1" x14ac:dyDescent="0.3">
      <c r="A28" s="470"/>
      <c r="B28" s="470"/>
      <c r="C28" s="2234" t="s">
        <v>737</v>
      </c>
      <c r="D28" s="2234"/>
      <c r="E28" s="571"/>
      <c r="F28" s="2234" t="s">
        <v>1015</v>
      </c>
      <c r="G28" s="2234"/>
      <c r="H28" s="245"/>
      <c r="I28" s="245"/>
      <c r="J28" s="245"/>
      <c r="K28" s="245"/>
      <c r="L28" s="245"/>
      <c r="M28" s="245"/>
      <c r="N28" s="245"/>
      <c r="O28" s="245"/>
    </row>
    <row r="29" spans="1:15" ht="16.5" thickBot="1" x14ac:dyDescent="0.3">
      <c r="C29" s="1000" t="s">
        <v>1218</v>
      </c>
      <c r="D29" s="1001" t="s">
        <v>745</v>
      </c>
      <c r="E29" s="567"/>
      <c r="F29" s="1000" t="s">
        <v>1218</v>
      </c>
      <c r="G29" s="1001" t="s">
        <v>745</v>
      </c>
      <c r="H29" s="29"/>
      <c r="I29" s="29"/>
      <c r="J29" s="29"/>
      <c r="K29" s="29"/>
      <c r="L29" s="29"/>
      <c r="M29" s="29"/>
      <c r="N29" s="29"/>
      <c r="O29" s="29"/>
    </row>
    <row r="30" spans="1:15" ht="15.75" x14ac:dyDescent="0.25">
      <c r="A30" s="532" t="s">
        <v>891</v>
      </c>
      <c r="B30" s="532" t="s">
        <v>890</v>
      </c>
      <c r="C30" s="857"/>
      <c r="D30" s="91"/>
      <c r="E30" s="567"/>
      <c r="F30" s="857"/>
      <c r="G30" s="91"/>
      <c r="H30" s="29"/>
      <c r="I30" s="29"/>
      <c r="J30" s="29"/>
      <c r="K30" s="29"/>
      <c r="L30" s="29"/>
      <c r="M30" s="29"/>
      <c r="N30" s="29"/>
      <c r="O30" s="29"/>
    </row>
    <row r="31" spans="1:15" x14ac:dyDescent="0.25">
      <c r="A31" s="625" t="s">
        <v>889</v>
      </c>
      <c r="B31" s="625" t="s">
        <v>1711</v>
      </c>
      <c r="C31" s="813"/>
      <c r="D31" s="624"/>
      <c r="E31" s="620"/>
      <c r="F31" s="862"/>
      <c r="G31" s="624"/>
      <c r="H31" s="464"/>
      <c r="I31" s="464"/>
      <c r="J31" s="464"/>
      <c r="K31" s="464"/>
      <c r="L31" s="464"/>
      <c r="M31" s="464"/>
      <c r="N31" s="464"/>
      <c r="O31" s="464"/>
    </row>
    <row r="32" spans="1:15" x14ac:dyDescent="0.25">
      <c r="A32" s="536" t="s">
        <v>159</v>
      </c>
      <c r="B32" s="536" t="s">
        <v>781</v>
      </c>
      <c r="C32" s="839">
        <v>12984</v>
      </c>
      <c r="D32" s="616">
        <v>12247</v>
      </c>
      <c r="E32" s="620"/>
      <c r="F32" s="1447">
        <v>0</v>
      </c>
      <c r="G32" s="1229">
        <v>0</v>
      </c>
      <c r="H32" s="464"/>
      <c r="I32" s="464"/>
      <c r="J32" s="464"/>
      <c r="K32" s="464"/>
      <c r="L32" s="464"/>
      <c r="M32" s="464"/>
      <c r="N32" s="464"/>
      <c r="O32" s="464"/>
    </row>
    <row r="33" spans="1:15" ht="24" thickBot="1" x14ac:dyDescent="0.3">
      <c r="A33" s="310" t="s">
        <v>1032</v>
      </c>
      <c r="B33" s="480" t="s">
        <v>1031</v>
      </c>
      <c r="C33" s="812">
        <v>287</v>
      </c>
      <c r="D33" s="276">
        <v>253</v>
      </c>
      <c r="E33" s="620"/>
      <c r="F33" s="1197">
        <v>0</v>
      </c>
      <c r="G33" s="1438">
        <v>0</v>
      </c>
      <c r="H33" s="464"/>
      <c r="I33" s="464"/>
      <c r="J33" s="464"/>
      <c r="K33" s="464"/>
      <c r="L33" s="464"/>
      <c r="M33" s="464"/>
      <c r="N33" s="464"/>
      <c r="O33" s="464"/>
    </row>
    <row r="34" spans="1:15" x14ac:dyDescent="0.25">
      <c r="A34" s="343"/>
      <c r="B34" s="343"/>
      <c r="C34" s="859">
        <v>13271</v>
      </c>
      <c r="D34" s="632">
        <v>12500</v>
      </c>
      <c r="E34" s="620"/>
      <c r="F34" s="1227">
        <v>0</v>
      </c>
      <c r="G34" s="1226">
        <v>0</v>
      </c>
      <c r="H34" s="464"/>
      <c r="I34" s="464"/>
      <c r="J34" s="464"/>
      <c r="K34" s="464"/>
      <c r="L34" s="464"/>
      <c r="M34" s="464"/>
      <c r="N34" s="464"/>
      <c r="O34" s="464"/>
    </row>
    <row r="35" spans="1:15" x14ac:dyDescent="0.25">
      <c r="A35" s="623" t="s">
        <v>888</v>
      </c>
      <c r="B35" s="623" t="s">
        <v>887</v>
      </c>
      <c r="C35" s="813"/>
      <c r="D35" s="621"/>
      <c r="E35" s="622"/>
      <c r="F35" s="813"/>
      <c r="G35" s="621"/>
      <c r="H35" s="464"/>
      <c r="I35" s="464"/>
      <c r="J35" s="464"/>
      <c r="K35" s="464"/>
      <c r="L35" s="464"/>
      <c r="M35" s="464"/>
      <c r="N35" s="464"/>
      <c r="O35" s="464"/>
    </row>
    <row r="36" spans="1:15" ht="15.75" thickBot="1" x14ac:dyDescent="0.3">
      <c r="A36" s="310" t="s">
        <v>159</v>
      </c>
      <c r="B36" s="310" t="s">
        <v>781</v>
      </c>
      <c r="C36" s="812">
        <v>449</v>
      </c>
      <c r="D36" s="276">
        <v>449</v>
      </c>
      <c r="E36" s="620"/>
      <c r="F36" s="1452">
        <v>0</v>
      </c>
      <c r="G36" s="1236">
        <v>0</v>
      </c>
      <c r="H36" s="464"/>
      <c r="I36" s="464"/>
      <c r="J36" s="464"/>
      <c r="K36" s="464"/>
      <c r="L36" s="464"/>
      <c r="M36" s="464"/>
      <c r="N36" s="464"/>
      <c r="O36" s="464"/>
    </row>
    <row r="37" spans="1:15" x14ac:dyDescent="0.25">
      <c r="A37" s="343"/>
      <c r="B37" s="343"/>
      <c r="C37" s="859">
        <v>449</v>
      </c>
      <c r="D37" s="632">
        <v>449</v>
      </c>
      <c r="E37" s="620"/>
      <c r="F37" s="1227">
        <v>0</v>
      </c>
      <c r="G37" s="1226">
        <v>0</v>
      </c>
      <c r="H37" s="464"/>
      <c r="I37" s="464"/>
      <c r="J37" s="464"/>
      <c r="K37" s="464"/>
      <c r="L37" s="464"/>
      <c r="M37" s="464"/>
      <c r="N37" s="464"/>
      <c r="O37" s="464"/>
    </row>
    <row r="38" spans="1:15" ht="18" customHeight="1" x14ac:dyDescent="0.25">
      <c r="A38" s="623" t="s">
        <v>886</v>
      </c>
      <c r="B38" s="623" t="s">
        <v>885</v>
      </c>
      <c r="C38" s="813"/>
      <c r="D38" s="621"/>
      <c r="E38" s="622"/>
      <c r="F38" s="813"/>
      <c r="G38" s="621"/>
      <c r="H38" s="464"/>
      <c r="I38" s="464"/>
      <c r="J38" s="464"/>
      <c r="K38" s="464"/>
      <c r="L38" s="464"/>
      <c r="M38" s="464"/>
      <c r="N38" s="464"/>
      <c r="O38" s="464"/>
    </row>
    <row r="39" spans="1:15" x14ac:dyDescent="0.25">
      <c r="A39" s="536" t="s">
        <v>777</v>
      </c>
      <c r="B39" s="536" t="s">
        <v>780</v>
      </c>
      <c r="C39" s="839">
        <v>58</v>
      </c>
      <c r="D39" s="616">
        <v>121</v>
      </c>
      <c r="E39" s="620"/>
      <c r="F39" s="839">
        <v>20</v>
      </c>
      <c r="G39" s="616">
        <v>20</v>
      </c>
      <c r="H39" s="464"/>
      <c r="I39" s="464"/>
      <c r="J39" s="464"/>
      <c r="K39" s="464"/>
      <c r="L39" s="464"/>
      <c r="M39" s="464"/>
      <c r="N39" s="464"/>
      <c r="O39" s="464"/>
    </row>
    <row r="40" spans="1:15" x14ac:dyDescent="0.25">
      <c r="A40" s="310" t="s">
        <v>1034</v>
      </c>
      <c r="B40" s="882" t="s">
        <v>1033</v>
      </c>
      <c r="C40" s="839">
        <v>23990</v>
      </c>
      <c r="D40" s="616">
        <v>29304</v>
      </c>
      <c r="E40" s="620"/>
      <c r="F40" s="839">
        <v>23990</v>
      </c>
      <c r="G40" s="616">
        <v>29304</v>
      </c>
      <c r="H40" s="464"/>
      <c r="I40" s="464"/>
      <c r="J40" s="464"/>
      <c r="K40" s="464"/>
      <c r="L40" s="464"/>
      <c r="M40" s="464"/>
      <c r="N40" s="464"/>
      <c r="O40" s="464"/>
    </row>
    <row r="41" spans="1:15" ht="15.75" thickBot="1" x14ac:dyDescent="0.3">
      <c r="A41" s="310" t="s">
        <v>160</v>
      </c>
      <c r="B41" s="310" t="s">
        <v>295</v>
      </c>
      <c r="C41" s="812">
        <v>1941</v>
      </c>
      <c r="D41" s="276">
        <v>1854</v>
      </c>
      <c r="E41" s="620"/>
      <c r="F41" s="812">
        <v>12</v>
      </c>
      <c r="G41" s="276">
        <v>34</v>
      </c>
      <c r="H41" s="464"/>
      <c r="I41" s="464"/>
      <c r="J41" s="464"/>
      <c r="K41" s="464"/>
      <c r="L41" s="464"/>
      <c r="M41" s="464"/>
      <c r="N41" s="464"/>
      <c r="O41" s="464"/>
    </row>
    <row r="42" spans="1:15" x14ac:dyDescent="0.25">
      <c r="A42" s="1458"/>
      <c r="B42" s="1458"/>
      <c r="C42" s="1456">
        <v>25989</v>
      </c>
      <c r="D42" s="1459">
        <v>31279</v>
      </c>
      <c r="E42" s="622"/>
      <c r="F42" s="1456">
        <v>24022</v>
      </c>
      <c r="G42" s="1459">
        <v>29358</v>
      </c>
      <c r="H42" s="678"/>
      <c r="I42" s="464"/>
      <c r="J42" s="464"/>
      <c r="K42" s="464"/>
      <c r="L42" s="464"/>
      <c r="M42" s="464"/>
      <c r="N42" s="464"/>
      <c r="O42" s="464"/>
    </row>
    <row r="43" spans="1:15" ht="15.75" thickBot="1" x14ac:dyDescent="0.3">
      <c r="A43" s="1457"/>
      <c r="B43" s="1457"/>
      <c r="C43" s="1454"/>
      <c r="D43" s="1153"/>
      <c r="E43" s="620"/>
      <c r="F43" s="1454"/>
      <c r="G43" s="1153"/>
      <c r="H43" s="678"/>
      <c r="I43" s="464"/>
      <c r="J43" s="464"/>
      <c r="K43" s="464"/>
      <c r="L43" s="464"/>
      <c r="M43" s="464"/>
      <c r="N43" s="464"/>
      <c r="O43" s="464"/>
    </row>
    <row r="44" spans="1:15" ht="15.75" thickBot="1" x14ac:dyDescent="0.3">
      <c r="A44" s="960" t="s">
        <v>1481</v>
      </c>
      <c r="B44" s="630" t="s">
        <v>1484</v>
      </c>
      <c r="C44" s="861">
        <v>39709</v>
      </c>
      <c r="D44" s="635">
        <v>44228</v>
      </c>
      <c r="E44" s="620"/>
      <c r="F44" s="861">
        <v>24022</v>
      </c>
      <c r="G44" s="635">
        <v>29358</v>
      </c>
      <c r="H44" s="464"/>
      <c r="I44" s="464"/>
      <c r="J44" s="464"/>
      <c r="K44" s="464"/>
      <c r="L44" s="464"/>
      <c r="M44" s="464"/>
      <c r="N44" s="464"/>
      <c r="O44" s="464"/>
    </row>
    <row r="45" spans="1:15" ht="15.75" thickBot="1" x14ac:dyDescent="0.3">
      <c r="A45" s="960" t="s">
        <v>1482</v>
      </c>
      <c r="B45" s="921" t="s">
        <v>1483</v>
      </c>
      <c r="C45" s="861">
        <v>486722</v>
      </c>
      <c r="D45" s="915">
        <v>537286</v>
      </c>
      <c r="E45" s="620"/>
      <c r="F45" s="861">
        <v>234127</v>
      </c>
      <c r="G45" s="915">
        <v>315443</v>
      </c>
      <c r="H45" s="464"/>
      <c r="I45" s="464"/>
      <c r="J45" s="464"/>
      <c r="K45" s="464"/>
      <c r="L45" s="464"/>
      <c r="M45" s="464"/>
      <c r="N45" s="464"/>
      <c r="O45" s="464"/>
    </row>
    <row r="46" spans="1:15" x14ac:dyDescent="0.25">
      <c r="A46" s="629"/>
      <c r="B46" s="629"/>
      <c r="C46" s="98"/>
      <c r="D46" s="98"/>
      <c r="E46" s="464"/>
      <c r="F46" s="98"/>
      <c r="G46" s="98"/>
      <c r="H46" s="464"/>
      <c r="I46" s="464"/>
      <c r="J46" s="464"/>
      <c r="K46" s="464"/>
      <c r="L46" s="464"/>
      <c r="M46" s="464"/>
      <c r="N46" s="464"/>
      <c r="O46" s="464"/>
    </row>
    <row r="47" spans="1:15" x14ac:dyDescent="0.25">
      <c r="A47" s="629"/>
      <c r="B47" s="629"/>
      <c r="C47" s="98"/>
      <c r="D47" s="98"/>
      <c r="E47" s="464"/>
      <c r="F47" s="98"/>
      <c r="G47" s="98"/>
      <c r="H47" s="464"/>
      <c r="I47" s="464"/>
      <c r="J47" s="464"/>
      <c r="K47" s="464"/>
      <c r="L47" s="464"/>
      <c r="M47" s="464"/>
      <c r="N47" s="464"/>
      <c r="O47" s="464"/>
    </row>
    <row r="48" spans="1:15" x14ac:dyDescent="0.25">
      <c r="A48" s="629"/>
      <c r="B48" s="629"/>
      <c r="C48" s="98"/>
      <c r="D48" s="98"/>
      <c r="E48" s="464"/>
      <c r="F48" s="98"/>
      <c r="G48" s="98"/>
      <c r="H48" s="464"/>
      <c r="I48" s="464"/>
      <c r="J48" s="464"/>
      <c r="K48" s="464"/>
      <c r="L48" s="464"/>
      <c r="M48" s="464"/>
      <c r="N48" s="464"/>
      <c r="O48" s="464"/>
    </row>
    <row r="49" spans="1:15" ht="26.25" thickBot="1" x14ac:dyDescent="0.3">
      <c r="A49" s="565" t="s">
        <v>1636</v>
      </c>
      <c r="B49" s="565" t="s">
        <v>1631</v>
      </c>
      <c r="C49" s="245"/>
      <c r="D49" s="245"/>
      <c r="E49" s="245"/>
      <c r="F49" s="245"/>
      <c r="G49" s="644" t="s">
        <v>1</v>
      </c>
      <c r="H49" s="245"/>
      <c r="I49" s="245"/>
      <c r="J49" s="245"/>
      <c r="K49" s="245"/>
      <c r="L49" s="245"/>
      <c r="M49" s="245"/>
      <c r="N49" s="245"/>
      <c r="O49" s="245"/>
    </row>
    <row r="50" spans="1:15" ht="15.75" x14ac:dyDescent="0.25">
      <c r="A50" s="470"/>
      <c r="B50" s="470"/>
      <c r="C50" s="2234" t="s">
        <v>737</v>
      </c>
      <c r="D50" s="2234"/>
      <c r="E50" s="571"/>
      <c r="F50" s="2234" t="s">
        <v>1015</v>
      </c>
      <c r="G50" s="2234"/>
      <c r="H50" s="473"/>
      <c r="I50" s="473"/>
      <c r="J50" s="473"/>
      <c r="K50" s="473"/>
      <c r="L50" s="473"/>
      <c r="M50" s="473"/>
      <c r="N50" s="473"/>
      <c r="O50" s="473"/>
    </row>
    <row r="51" spans="1:15" ht="16.5" thickBot="1" x14ac:dyDescent="0.3">
      <c r="A51" s="96"/>
      <c r="B51" s="96"/>
      <c r="C51" s="974">
        <v>2018</v>
      </c>
      <c r="D51" s="975">
        <v>2017</v>
      </c>
      <c r="E51" s="567"/>
      <c r="F51" s="974">
        <v>2018</v>
      </c>
      <c r="G51" s="975">
        <v>2017</v>
      </c>
      <c r="H51" s="473"/>
      <c r="I51" s="473"/>
      <c r="J51" s="473"/>
      <c r="K51" s="473"/>
      <c r="L51" s="473"/>
      <c r="M51" s="473"/>
      <c r="N51" s="473"/>
      <c r="O51" s="473"/>
    </row>
    <row r="52" spans="1:15" ht="15.75" x14ac:dyDescent="0.25">
      <c r="A52" s="177"/>
      <c r="B52" s="177"/>
      <c r="C52" s="721"/>
      <c r="D52" s="96"/>
      <c r="E52" s="464"/>
      <c r="F52" s="1572"/>
      <c r="G52" s="96"/>
      <c r="H52" s="473"/>
      <c r="I52" s="473"/>
      <c r="J52" s="473"/>
      <c r="K52" s="473"/>
      <c r="L52" s="473"/>
      <c r="M52" s="473"/>
      <c r="N52" s="473"/>
      <c r="O52" s="473"/>
    </row>
    <row r="53" spans="1:15" ht="15.75" x14ac:dyDescent="0.25">
      <c r="A53" s="629" t="s">
        <v>97</v>
      </c>
      <c r="B53" s="629" t="s">
        <v>243</v>
      </c>
      <c r="C53" s="809">
        <v>537286</v>
      </c>
      <c r="D53" s="380">
        <v>209429</v>
      </c>
      <c r="E53" s="464"/>
      <c r="F53" s="809">
        <v>315443</v>
      </c>
      <c r="G53" s="380">
        <v>1114</v>
      </c>
      <c r="H53" s="29"/>
      <c r="I53" s="29"/>
      <c r="J53" s="29"/>
      <c r="K53" s="29"/>
      <c r="L53" s="29"/>
      <c r="M53" s="29"/>
      <c r="N53" s="29"/>
      <c r="O53" s="29"/>
    </row>
    <row r="54" spans="1:15" x14ac:dyDescent="0.25">
      <c r="A54" s="241" t="s">
        <v>778</v>
      </c>
      <c r="B54" s="241" t="s">
        <v>1632</v>
      </c>
      <c r="C54" s="727">
        <v>31537</v>
      </c>
      <c r="D54" s="222">
        <v>14707</v>
      </c>
      <c r="E54" s="464"/>
      <c r="F54" s="727" t="s">
        <v>491</v>
      </c>
      <c r="G54" s="222" t="s">
        <v>491</v>
      </c>
      <c r="H54" s="464"/>
      <c r="I54" s="464"/>
      <c r="J54" s="464"/>
      <c r="K54" s="464"/>
      <c r="L54" s="464"/>
      <c r="M54" s="464"/>
      <c r="N54" s="464"/>
      <c r="O54" s="464"/>
    </row>
    <row r="55" spans="1:15" x14ac:dyDescent="0.25">
      <c r="A55" s="241" t="s">
        <v>779</v>
      </c>
      <c r="B55" s="241" t="s">
        <v>1633</v>
      </c>
      <c r="C55" s="727">
        <v>14726</v>
      </c>
      <c r="D55" s="222">
        <v>12848</v>
      </c>
      <c r="E55" s="464"/>
      <c r="F55" s="727" t="s">
        <v>491</v>
      </c>
      <c r="G55" s="222" t="s">
        <v>491</v>
      </c>
      <c r="H55" s="464"/>
      <c r="I55" s="464"/>
      <c r="J55" s="464"/>
      <c r="K55" s="464"/>
      <c r="L55" s="464"/>
      <c r="M55" s="464"/>
      <c r="N55" s="464"/>
      <c r="O55" s="464"/>
    </row>
    <row r="56" spans="1:15" ht="22.5" x14ac:dyDescent="0.25">
      <c r="A56" s="241" t="s">
        <v>1115</v>
      </c>
      <c r="B56" s="241" t="s">
        <v>1634</v>
      </c>
      <c r="C56" s="727" t="s">
        <v>491</v>
      </c>
      <c r="D56" s="275">
        <v>314413</v>
      </c>
      <c r="E56" s="464"/>
      <c r="F56" s="727" t="s">
        <v>491</v>
      </c>
      <c r="G56" s="275">
        <v>314413</v>
      </c>
      <c r="H56" s="464"/>
      <c r="I56" s="464"/>
      <c r="J56" s="464"/>
      <c r="K56" s="464"/>
      <c r="L56" s="464"/>
      <c r="M56" s="464"/>
      <c r="N56" s="464"/>
      <c r="O56" s="464"/>
    </row>
    <row r="57" spans="1:15" x14ac:dyDescent="0.25">
      <c r="A57" s="1469" t="s">
        <v>1574</v>
      </c>
      <c r="B57" s="1469" t="s">
        <v>1573</v>
      </c>
      <c r="C57" s="774">
        <v>-81004</v>
      </c>
      <c r="D57" s="222" t="s">
        <v>491</v>
      </c>
      <c r="E57" s="464"/>
      <c r="F57" s="727">
        <v>-81004</v>
      </c>
      <c r="G57" s="271"/>
      <c r="H57" s="464"/>
      <c r="I57" s="464"/>
      <c r="J57" s="464"/>
      <c r="K57" s="464"/>
      <c r="L57" s="464"/>
      <c r="M57" s="464"/>
      <c r="N57" s="464"/>
      <c r="O57" s="464"/>
    </row>
    <row r="58" spans="1:15" ht="23.25" thickBot="1" x14ac:dyDescent="0.3">
      <c r="A58" s="246" t="s">
        <v>976</v>
      </c>
      <c r="B58" s="246" t="s">
        <v>1635</v>
      </c>
      <c r="C58" s="728">
        <v>-15823</v>
      </c>
      <c r="D58" s="213">
        <v>-14111</v>
      </c>
      <c r="E58" s="464"/>
      <c r="F58" s="728">
        <v>-312</v>
      </c>
      <c r="G58" s="213">
        <v>-84</v>
      </c>
      <c r="H58" s="464"/>
      <c r="I58" s="464"/>
      <c r="J58" s="464"/>
      <c r="K58" s="464"/>
      <c r="L58" s="464"/>
      <c r="M58" s="464"/>
      <c r="N58" s="464"/>
      <c r="O58" s="464"/>
    </row>
    <row r="59" spans="1:15" ht="15.75" thickBot="1" x14ac:dyDescent="0.3">
      <c r="A59" s="266" t="s">
        <v>99</v>
      </c>
      <c r="B59" s="266" t="s">
        <v>245</v>
      </c>
      <c r="C59" s="785">
        <v>486722</v>
      </c>
      <c r="D59" s="638">
        <v>537286</v>
      </c>
      <c r="E59" s="464"/>
      <c r="F59" s="785">
        <v>234127</v>
      </c>
      <c r="G59" s="638">
        <v>315443</v>
      </c>
      <c r="H59" s="464"/>
      <c r="I59" s="464"/>
      <c r="J59" s="464"/>
      <c r="K59" s="464"/>
      <c r="L59" s="464"/>
      <c r="M59" s="464"/>
      <c r="N59" s="464"/>
      <c r="O59" s="464"/>
    </row>
    <row r="62" spans="1:15" s="245" customFormat="1" x14ac:dyDescent="0.25"/>
  </sheetData>
  <sheetProtection algorithmName="SHA-512" hashValue="2EMXIFRzwxqT9AGA/jHmckcxQZLZSAoLgmU35JuNH7Ap9xGd7xfaFVkRAvzF9cS9J2sygVBZJqQGNfKeni+FBQ==" saltValue="0NBfxpZNxmYt8245tuNh+w==" spinCount="100000" sheet="1" objects="1" scenarios="1"/>
  <mergeCells count="6">
    <mergeCell ref="C7:D7"/>
    <mergeCell ref="F7:G7"/>
    <mergeCell ref="C28:D28"/>
    <mergeCell ref="F28:G28"/>
    <mergeCell ref="C50:D50"/>
    <mergeCell ref="F50:G50"/>
  </mergeCells>
  <pageMargins left="0.7" right="0.7" top="0.75" bottom="0.75" header="0.3" footer="0.3"/>
  <pageSetup paperSize="9" scale="71" orientation="landscape" r:id="rId1"/>
  <rowBreaks count="1" manualBreakCount="1">
    <brk id="45" max="16383" man="1"/>
  </rowBreaks>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dimension ref="A1:R311"/>
  <sheetViews>
    <sheetView showGridLines="0" zoomScale="88" zoomScaleNormal="88" workbookViewId="0">
      <pane ySplit="4" topLeftCell="A5" activePane="bottomLeft" state="frozen"/>
      <selection pane="bottomLeft" activeCell="A5" sqref="A5"/>
    </sheetView>
  </sheetViews>
  <sheetFormatPr defaultRowHeight="15" outlineLevelCol="1" x14ac:dyDescent="0.25"/>
  <cols>
    <col min="1" max="1" width="45.42578125" customWidth="1"/>
    <col min="2" max="2" width="43.42578125" customWidth="1" outlineLevel="1"/>
    <col min="3" max="4" width="15.85546875" customWidth="1"/>
    <col min="5" max="5" width="12" customWidth="1"/>
    <col min="6" max="6" width="17.85546875" customWidth="1"/>
    <col min="7" max="7" width="19.28515625" customWidth="1"/>
    <col min="8" max="8" width="17.5703125" customWidth="1"/>
    <col min="9" max="9" width="18.28515625" customWidth="1"/>
    <col min="10" max="10" width="81.42578125" customWidth="1"/>
  </cols>
  <sheetData>
    <row r="1" spans="1:11" x14ac:dyDescent="0.25">
      <c r="A1" t="s">
        <v>755</v>
      </c>
      <c r="B1" t="s">
        <v>756</v>
      </c>
    </row>
    <row r="2" spans="1:11" x14ac:dyDescent="0.25">
      <c r="A2" t="s">
        <v>1216</v>
      </c>
      <c r="B2" t="s">
        <v>1217</v>
      </c>
    </row>
    <row r="4" spans="1:11" s="473" customFormat="1" ht="15.75" x14ac:dyDescent="0.25">
      <c r="A4" s="472" t="s">
        <v>1326</v>
      </c>
      <c r="B4" s="472" t="s">
        <v>303</v>
      </c>
      <c r="D4" s="27"/>
      <c r="E4" s="27"/>
    </row>
    <row r="5" spans="1:11" s="473" customFormat="1" ht="15.75" x14ac:dyDescent="0.25">
      <c r="A5" s="472"/>
      <c r="B5" s="472"/>
    </row>
    <row r="6" spans="1:11" x14ac:dyDescent="0.25">
      <c r="A6" s="961"/>
      <c r="B6" s="961"/>
      <c r="C6" s="27"/>
      <c r="D6" s="27"/>
      <c r="E6" s="27"/>
    </row>
    <row r="7" spans="1:11" s="464" customFormat="1" ht="21" x14ac:dyDescent="0.2">
      <c r="A7" s="566" t="s">
        <v>1625</v>
      </c>
      <c r="B7" s="1603" t="s">
        <v>1575</v>
      </c>
      <c r="C7" s="96"/>
      <c r="D7" s="966"/>
      <c r="E7" s="96"/>
      <c r="F7" s="96"/>
      <c r="G7" s="966"/>
      <c r="I7" s="966"/>
    </row>
    <row r="8" spans="1:11" s="464" customFormat="1" ht="15.75" thickBot="1" x14ac:dyDescent="0.3">
      <c r="A8" s="566"/>
      <c r="B8" s="566"/>
      <c r="C8" s="96"/>
      <c r="D8" s="966"/>
      <c r="E8" s="96"/>
      <c r="F8" s="96"/>
      <c r="G8" s="966"/>
      <c r="I8" s="966" t="s">
        <v>1</v>
      </c>
      <c r="J8"/>
    </row>
    <row r="9" spans="1:11" s="464" customFormat="1" ht="15.75" x14ac:dyDescent="0.25">
      <c r="A9" s="2249"/>
      <c r="B9" s="2262"/>
      <c r="C9" s="2251" t="s">
        <v>737</v>
      </c>
      <c r="D9" s="2251"/>
      <c r="E9" s="96"/>
      <c r="F9" s="2251" t="s">
        <v>1015</v>
      </c>
      <c r="G9" s="2251"/>
      <c r="H9" s="2251"/>
      <c r="I9" s="2251"/>
    </row>
    <row r="10" spans="1:11" s="464" customFormat="1" ht="15.75" thickBot="1" x14ac:dyDescent="0.3">
      <c r="A10" s="2250"/>
      <c r="B10" s="2263"/>
      <c r="C10" s="971">
        <v>2018</v>
      </c>
      <c r="D10" s="972">
        <v>2017</v>
      </c>
      <c r="E10" s="96"/>
      <c r="F10" s="971">
        <v>2018</v>
      </c>
      <c r="G10" s="971"/>
      <c r="H10" s="2065">
        <v>2017</v>
      </c>
      <c r="I10" s="2065"/>
      <c r="J10"/>
      <c r="K10"/>
    </row>
    <row r="11" spans="1:11" s="464" customFormat="1" ht="24.75" customHeight="1" thickBot="1" x14ac:dyDescent="0.3">
      <c r="A11" s="2252" t="s">
        <v>2</v>
      </c>
      <c r="B11" s="2254" t="s">
        <v>1576</v>
      </c>
      <c r="C11" s="2261" t="s">
        <v>1712</v>
      </c>
      <c r="D11" s="2261"/>
      <c r="E11" s="2008"/>
      <c r="F11" s="2031" t="s">
        <v>1004</v>
      </c>
      <c r="G11" s="2031" t="s">
        <v>1712</v>
      </c>
      <c r="H11" s="2037" t="s">
        <v>1004</v>
      </c>
      <c r="I11" s="2037" t="s">
        <v>1712</v>
      </c>
    </row>
    <row r="12" spans="1:11" s="464" customFormat="1" ht="24.75" customHeight="1" thickBot="1" x14ac:dyDescent="0.3">
      <c r="A12" s="2253"/>
      <c r="B12" s="2255"/>
      <c r="C12" s="2256" t="s">
        <v>1812</v>
      </c>
      <c r="D12" s="2256"/>
      <c r="E12" s="2008"/>
      <c r="F12" s="2036" t="s">
        <v>1005</v>
      </c>
      <c r="G12" s="2036" t="s">
        <v>1812</v>
      </c>
      <c r="H12" s="2038" t="s">
        <v>1005</v>
      </c>
      <c r="I12" s="2038" t="s">
        <v>1812</v>
      </c>
    </row>
    <row r="13" spans="1:11" s="464" customFormat="1" x14ac:dyDescent="0.25">
      <c r="A13" s="2032" t="s">
        <v>1594</v>
      </c>
      <c r="B13" s="2032" t="s">
        <v>1577</v>
      </c>
      <c r="C13" s="2027">
        <v>10724</v>
      </c>
      <c r="D13" s="2033">
        <v>2605</v>
      </c>
      <c r="E13" s="2008"/>
      <c r="F13" s="2027">
        <v>25370</v>
      </c>
      <c r="G13" s="2027">
        <v>10656</v>
      </c>
      <c r="H13" s="2033">
        <v>101227</v>
      </c>
      <c r="I13" s="2033">
        <v>2535</v>
      </c>
      <c r="J13"/>
      <c r="K13"/>
    </row>
    <row r="14" spans="1:11" s="464" customFormat="1" ht="12" x14ac:dyDescent="0.25">
      <c r="A14" s="1910" t="s">
        <v>1593</v>
      </c>
      <c r="B14" s="1910" t="s">
        <v>1578</v>
      </c>
      <c r="C14" s="2011">
        <v>38699</v>
      </c>
      <c r="D14" s="2012">
        <v>43911</v>
      </c>
      <c r="E14" s="2008"/>
      <c r="F14" s="2011" t="s">
        <v>491</v>
      </c>
      <c r="G14" s="2011" t="s">
        <v>491</v>
      </c>
      <c r="H14" s="2012" t="s">
        <v>491</v>
      </c>
      <c r="I14" s="2012" t="s">
        <v>491</v>
      </c>
    </row>
    <row r="15" spans="1:11" s="464" customFormat="1" x14ac:dyDescent="0.25">
      <c r="A15" s="1910" t="s">
        <v>1599</v>
      </c>
      <c r="B15" s="1910" t="s">
        <v>1579</v>
      </c>
      <c r="C15" s="2013" t="s">
        <v>491</v>
      </c>
      <c r="D15" s="2014" t="s">
        <v>491</v>
      </c>
      <c r="E15" s="2008"/>
      <c r="F15" s="2013">
        <v>28505</v>
      </c>
      <c r="G15" s="2013" t="s">
        <v>491</v>
      </c>
      <c r="H15" s="2014">
        <v>29741</v>
      </c>
      <c r="I15" s="2014" t="s">
        <v>491</v>
      </c>
      <c r="J15"/>
      <c r="K15"/>
    </row>
    <row r="16" spans="1:11" s="464" customFormat="1" x14ac:dyDescent="0.25">
      <c r="A16" s="1911" t="s">
        <v>1597</v>
      </c>
      <c r="B16" s="1910" t="s">
        <v>1580</v>
      </c>
      <c r="C16" s="2011">
        <v>3175</v>
      </c>
      <c r="D16" s="2012">
        <v>3249</v>
      </c>
      <c r="E16" s="2008"/>
      <c r="F16" s="2011" t="s">
        <v>491</v>
      </c>
      <c r="G16" s="2011">
        <v>3024</v>
      </c>
      <c r="H16" s="2012" t="s">
        <v>491</v>
      </c>
      <c r="I16" s="2012">
        <v>3118</v>
      </c>
      <c r="J16"/>
    </row>
    <row r="17" spans="1:11" s="464" customFormat="1" x14ac:dyDescent="0.25">
      <c r="A17" s="1911" t="s">
        <v>1598</v>
      </c>
      <c r="B17" s="1910" t="s">
        <v>1581</v>
      </c>
      <c r="C17" s="2011">
        <v>372</v>
      </c>
      <c r="D17" s="2012">
        <v>645</v>
      </c>
      <c r="E17" s="2008"/>
      <c r="F17" s="2011">
        <v>14534</v>
      </c>
      <c r="G17" s="2011">
        <v>372</v>
      </c>
      <c r="H17" s="2012">
        <v>14181</v>
      </c>
      <c r="I17" s="2012">
        <v>645</v>
      </c>
      <c r="J17"/>
      <c r="K17"/>
    </row>
    <row r="18" spans="1:11" s="464" customFormat="1" ht="15.75" thickBot="1" x14ac:dyDescent="0.3">
      <c r="A18" s="361" t="s">
        <v>1595</v>
      </c>
      <c r="B18" s="1910" t="s">
        <v>1582</v>
      </c>
      <c r="C18" s="2011" t="s">
        <v>491</v>
      </c>
      <c r="D18" s="2012" t="s">
        <v>491</v>
      </c>
      <c r="E18" s="2008"/>
      <c r="F18" s="2015">
        <v>10289</v>
      </c>
      <c r="G18" s="2015" t="s">
        <v>491</v>
      </c>
      <c r="H18" s="2016">
        <v>10189</v>
      </c>
      <c r="I18" s="2016" t="s">
        <v>491</v>
      </c>
      <c r="J18"/>
    </row>
    <row r="19" spans="1:11" s="464" customFormat="1" ht="15.75" thickBot="1" x14ac:dyDescent="0.3">
      <c r="A19" s="1912" t="s">
        <v>1596</v>
      </c>
      <c r="B19" s="1913" t="s">
        <v>1583</v>
      </c>
      <c r="C19" s="2015">
        <v>1036</v>
      </c>
      <c r="D19" s="2016">
        <v>271</v>
      </c>
      <c r="E19" s="2008"/>
      <c r="F19" s="1984" t="s">
        <v>491</v>
      </c>
      <c r="G19" s="1984">
        <v>196</v>
      </c>
      <c r="H19" s="2017" t="s">
        <v>491</v>
      </c>
      <c r="I19" s="2017" t="s">
        <v>491</v>
      </c>
      <c r="J19"/>
      <c r="K19"/>
    </row>
    <row r="20" spans="1:11" s="464" customFormat="1" ht="24.75" thickBot="1" x14ac:dyDescent="0.3">
      <c r="A20" s="1730" t="s">
        <v>1820</v>
      </c>
      <c r="B20" s="1915" t="s">
        <v>1713</v>
      </c>
      <c r="C20" s="1916">
        <v>54006</v>
      </c>
      <c r="D20" s="1917">
        <v>50681</v>
      </c>
      <c r="E20" s="1918"/>
      <c r="F20" s="1919">
        <v>78698</v>
      </c>
      <c r="G20" s="1919">
        <v>14248</v>
      </c>
      <c r="H20" s="1917">
        <v>155338</v>
      </c>
      <c r="I20" s="1917">
        <v>6298</v>
      </c>
      <c r="J20"/>
      <c r="K20"/>
    </row>
    <row r="21" spans="1:11" s="464" customFormat="1" x14ac:dyDescent="0.25">
      <c r="A21" s="566"/>
      <c r="B21" s="1604"/>
      <c r="C21" s="1990"/>
      <c r="D21" s="2018"/>
      <c r="E21" s="2008"/>
      <c r="F21" s="1990"/>
      <c r="G21" s="1990"/>
      <c r="H21" s="1991"/>
      <c r="I21" s="1991"/>
      <c r="J21"/>
      <c r="K21"/>
    </row>
    <row r="22" spans="1:11" s="464" customFormat="1" x14ac:dyDescent="0.25">
      <c r="A22" s="566"/>
      <c r="B22" s="1604"/>
      <c r="C22" s="1990"/>
      <c r="D22" s="2018"/>
      <c r="E22" s="2008"/>
      <c r="F22" s="1990"/>
      <c r="G22" s="1990"/>
      <c r="H22" s="1991"/>
      <c r="I22" s="1991"/>
      <c r="J22"/>
      <c r="K22"/>
    </row>
    <row r="23" spans="1:11" s="464" customFormat="1" x14ac:dyDescent="0.25">
      <c r="A23" s="2034" t="s">
        <v>1466</v>
      </c>
      <c r="B23" s="2035" t="s">
        <v>1584</v>
      </c>
      <c r="C23" s="1990"/>
      <c r="D23" s="2018"/>
      <c r="E23" s="2019"/>
      <c r="F23" s="1990"/>
      <c r="G23" s="1990"/>
      <c r="H23" s="1991"/>
      <c r="I23" s="1991"/>
      <c r="J23"/>
      <c r="K23"/>
    </row>
    <row r="24" spans="1:11" s="464" customFormat="1" x14ac:dyDescent="0.25">
      <c r="A24" s="361" t="s">
        <v>1471</v>
      </c>
      <c r="B24" s="1910" t="s">
        <v>1585</v>
      </c>
      <c r="C24" s="2013" t="s">
        <v>491</v>
      </c>
      <c r="D24" s="2020" t="s">
        <v>491</v>
      </c>
      <c r="E24" s="2021"/>
      <c r="F24" s="2011">
        <v>207096</v>
      </c>
      <c r="G24" s="2011" t="s">
        <v>491</v>
      </c>
      <c r="H24" s="2022">
        <v>217735</v>
      </c>
      <c r="I24" s="2022" t="s">
        <v>491</v>
      </c>
      <c r="J24"/>
      <c r="K24"/>
    </row>
    <row r="25" spans="1:11" s="464" customFormat="1" x14ac:dyDescent="0.25">
      <c r="A25" s="361" t="s">
        <v>1472</v>
      </c>
      <c r="B25" s="1910" t="s">
        <v>1586</v>
      </c>
      <c r="C25" s="2013" t="s">
        <v>491</v>
      </c>
      <c r="D25" s="2020" t="s">
        <v>491</v>
      </c>
      <c r="E25" s="2021"/>
      <c r="F25" s="2011">
        <v>98623</v>
      </c>
      <c r="G25" s="2011" t="s">
        <v>491</v>
      </c>
      <c r="H25" s="2022">
        <v>114957</v>
      </c>
      <c r="I25" s="2022" t="s">
        <v>491</v>
      </c>
      <c r="J25"/>
      <c r="K25"/>
    </row>
    <row r="26" spans="1:11" s="464" customFormat="1" x14ac:dyDescent="0.25">
      <c r="A26" s="361" t="s">
        <v>1474</v>
      </c>
      <c r="B26" s="1910" t="s">
        <v>1587</v>
      </c>
      <c r="C26" s="2011">
        <v>4131</v>
      </c>
      <c r="D26" s="2022">
        <v>4253</v>
      </c>
      <c r="E26" s="2021"/>
      <c r="F26" s="2011">
        <v>37461</v>
      </c>
      <c r="G26" s="2011">
        <v>4131</v>
      </c>
      <c r="H26" s="2022">
        <v>4198</v>
      </c>
      <c r="I26" s="2022">
        <v>4253</v>
      </c>
      <c r="J26"/>
      <c r="K26"/>
    </row>
    <row r="27" spans="1:11" s="464" customFormat="1" ht="22.9" customHeight="1" x14ac:dyDescent="0.25">
      <c r="A27" s="361" t="s">
        <v>1726</v>
      </c>
      <c r="B27" s="1910" t="s">
        <v>1714</v>
      </c>
      <c r="C27" s="2011">
        <v>71368</v>
      </c>
      <c r="D27" s="2022">
        <v>71044</v>
      </c>
      <c r="E27" s="2021"/>
      <c r="F27" s="2011" t="s">
        <v>491</v>
      </c>
      <c r="G27" s="2011">
        <v>1015</v>
      </c>
      <c r="H27" s="2022" t="s">
        <v>491</v>
      </c>
      <c r="I27" s="2022">
        <v>845</v>
      </c>
      <c r="J27"/>
      <c r="K27"/>
    </row>
    <row r="28" spans="1:11" s="464" customFormat="1" x14ac:dyDescent="0.25">
      <c r="A28" s="361" t="s">
        <v>1473</v>
      </c>
      <c r="B28" s="1910" t="s">
        <v>1588</v>
      </c>
      <c r="C28" s="2013" t="s">
        <v>491</v>
      </c>
      <c r="D28" s="2020" t="s">
        <v>491</v>
      </c>
      <c r="E28" s="2021"/>
      <c r="F28" s="2011">
        <v>1867</v>
      </c>
      <c r="G28" s="2011" t="s">
        <v>491</v>
      </c>
      <c r="H28" s="2022">
        <v>5391</v>
      </c>
      <c r="I28" s="2022" t="s">
        <v>491</v>
      </c>
      <c r="J28"/>
      <c r="K28"/>
    </row>
    <row r="29" spans="1:11" s="464" customFormat="1" ht="15.75" thickBot="1" x14ac:dyDescent="0.3">
      <c r="A29" s="1924" t="s">
        <v>1475</v>
      </c>
      <c r="B29" s="1925" t="s">
        <v>1589</v>
      </c>
      <c r="C29" s="2015">
        <v>864</v>
      </c>
      <c r="D29" s="2023">
        <v>793</v>
      </c>
      <c r="E29" s="1922"/>
      <c r="F29" s="2015">
        <v>1594</v>
      </c>
      <c r="G29" s="2015">
        <v>276</v>
      </c>
      <c r="H29" s="2023">
        <v>1773</v>
      </c>
      <c r="I29" s="2023">
        <v>269</v>
      </c>
      <c r="J29"/>
      <c r="K29"/>
    </row>
    <row r="30" spans="1:11" s="464" customFormat="1" ht="24.75" thickBot="1" x14ac:dyDescent="0.3">
      <c r="A30" s="1730" t="s">
        <v>1821</v>
      </c>
      <c r="B30" s="1730" t="s">
        <v>1715</v>
      </c>
      <c r="C30" s="1928">
        <v>76363</v>
      </c>
      <c r="D30" s="1929">
        <v>76090</v>
      </c>
      <c r="E30" s="1918"/>
      <c r="F30" s="1916">
        <v>346641</v>
      </c>
      <c r="G30" s="1916">
        <v>5422</v>
      </c>
      <c r="H30" s="1919">
        <v>344054</v>
      </c>
      <c r="I30" s="1919">
        <v>5367</v>
      </c>
      <c r="K30"/>
    </row>
    <row r="31" spans="1:11" s="464" customFormat="1" ht="31.15" customHeight="1" x14ac:dyDescent="0.25">
      <c r="A31" s="680" t="s">
        <v>1469</v>
      </c>
      <c r="B31" s="1605" t="s">
        <v>1468</v>
      </c>
      <c r="C31" s="1990"/>
      <c r="D31" s="2018"/>
      <c r="E31" s="2018"/>
      <c r="F31" s="2024"/>
      <c r="G31" s="2024"/>
      <c r="H31" s="2025"/>
      <c r="I31" s="2025"/>
      <c r="J31"/>
      <c r="K31"/>
    </row>
    <row r="32" spans="1:11" s="464" customFormat="1" x14ac:dyDescent="0.25">
      <c r="A32" s="303" t="s">
        <v>959</v>
      </c>
      <c r="B32" s="1926" t="s">
        <v>1590</v>
      </c>
      <c r="C32" s="1979" t="s">
        <v>491</v>
      </c>
      <c r="D32" s="2026" t="s">
        <v>491</v>
      </c>
      <c r="E32" s="2018"/>
      <c r="F32" s="2027">
        <v>305719</v>
      </c>
      <c r="G32" s="2027" t="s">
        <v>491</v>
      </c>
      <c r="H32" s="2028">
        <v>332172</v>
      </c>
      <c r="I32" s="2028" t="s">
        <v>491</v>
      </c>
      <c r="K32"/>
    </row>
    <row r="33" spans="1:12" s="464" customFormat="1" ht="15.75" thickBot="1" x14ac:dyDescent="0.3">
      <c r="A33" s="492" t="s">
        <v>960</v>
      </c>
      <c r="B33" s="1927" t="s">
        <v>1591</v>
      </c>
      <c r="C33" s="2015" t="s">
        <v>491</v>
      </c>
      <c r="D33" s="2029" t="s">
        <v>491</v>
      </c>
      <c r="E33" s="2018"/>
      <c r="F33" s="2015" t="s">
        <v>491</v>
      </c>
      <c r="G33" s="2015" t="s">
        <v>491</v>
      </c>
      <c r="H33" s="2023">
        <v>520</v>
      </c>
      <c r="I33" s="2023" t="s">
        <v>491</v>
      </c>
      <c r="J33"/>
      <c r="K33"/>
    </row>
    <row r="34" spans="1:12" s="464" customFormat="1" ht="15.75" thickBot="1" x14ac:dyDescent="0.3">
      <c r="A34" s="1585"/>
      <c r="B34" s="1585"/>
      <c r="C34" s="1920" t="s">
        <v>491</v>
      </c>
      <c r="D34" s="2030" t="s">
        <v>491</v>
      </c>
      <c r="E34" s="2018"/>
      <c r="F34" s="1920">
        <v>305719</v>
      </c>
      <c r="G34" s="1920" t="s">
        <v>491</v>
      </c>
      <c r="H34" s="1921">
        <v>332692</v>
      </c>
      <c r="I34" s="1921" t="s">
        <v>491</v>
      </c>
      <c r="K34"/>
    </row>
    <row r="35" spans="1:12" s="464" customFormat="1" x14ac:dyDescent="0.25">
      <c r="A35" s="1606" t="s">
        <v>1600</v>
      </c>
      <c r="B35" s="1606" t="s">
        <v>1592</v>
      </c>
      <c r="C35"/>
      <c r="D35"/>
      <c r="E35"/>
      <c r="F35"/>
      <c r="G35"/>
      <c r="H35"/>
      <c r="I35"/>
      <c r="J35"/>
      <c r="K35"/>
    </row>
    <row r="36" spans="1:12" s="464" customFormat="1" x14ac:dyDescent="0.25">
      <c r="A36" s="566"/>
      <c r="B36" s="566"/>
      <c r="C36" s="96"/>
      <c r="D36" s="966"/>
      <c r="E36" s="96"/>
      <c r="F36" s="96"/>
      <c r="G36" s="966"/>
      <c r="I36"/>
      <c r="K36"/>
    </row>
    <row r="37" spans="1:12" s="30" customFormat="1" x14ac:dyDescent="0.25">
      <c r="A37" s="303"/>
      <c r="B37" s="303"/>
      <c r="C37" s="96"/>
      <c r="D37" s="966"/>
      <c r="E37" s="96"/>
      <c r="F37" s="96"/>
      <c r="G37" s="374"/>
      <c r="H37" s="374"/>
      <c r="I37" s="464"/>
      <c r="J37" s="464"/>
      <c r="K37"/>
    </row>
    <row r="38" spans="1:12" s="30" customFormat="1" ht="14.45" hidden="1" customHeight="1" x14ac:dyDescent="0.25">
      <c r="A38" s="1567" t="s">
        <v>1476</v>
      </c>
      <c r="B38" s="1567" t="s">
        <v>1465</v>
      </c>
      <c r="C38" s="96"/>
      <c r="D38" s="966"/>
      <c r="E38" s="96"/>
      <c r="F38" s="96"/>
      <c r="G38" s="374"/>
      <c r="H38" s="374"/>
      <c r="I38"/>
      <c r="J38"/>
      <c r="K38"/>
    </row>
    <row r="39" spans="1:12" s="30" customFormat="1" ht="10.15" hidden="1" customHeight="1" x14ac:dyDescent="0.25">
      <c r="A39" s="1453" t="s">
        <v>1486</v>
      </c>
      <c r="B39" s="1453" t="s">
        <v>1485</v>
      </c>
      <c r="C39" s="96"/>
      <c r="D39" s="966"/>
      <c r="E39" s="96"/>
      <c r="F39" s="96"/>
      <c r="G39" s="222" t="e">
        <f>-ROUND(SUM(#REF!,#REF!)/1000,0)</f>
        <v>#REF!</v>
      </c>
      <c r="H39" s="374"/>
      <c r="I39" s="464"/>
      <c r="J39" s="464"/>
      <c r="K39"/>
    </row>
    <row r="40" spans="1:12" s="30" customFormat="1" ht="14.45" hidden="1" customHeight="1" x14ac:dyDescent="0.25">
      <c r="A40" s="361" t="s">
        <v>1493</v>
      </c>
      <c r="B40" s="361" t="s">
        <v>1494</v>
      </c>
      <c r="C40" s="96"/>
      <c r="D40" s="966"/>
      <c r="E40" s="96"/>
      <c r="F40" s="96"/>
      <c r="G40" s="222"/>
      <c r="H40" s="374"/>
      <c r="I40"/>
      <c r="J40"/>
      <c r="K40"/>
    </row>
    <row r="41" spans="1:12" s="30" customFormat="1" ht="10.15" hidden="1" customHeight="1" x14ac:dyDescent="0.25">
      <c r="A41" s="361" t="s">
        <v>1488</v>
      </c>
      <c r="B41" s="361" t="s">
        <v>1487</v>
      </c>
      <c r="C41" s="96"/>
      <c r="D41" s="966"/>
      <c r="E41" s="96"/>
      <c r="F41" s="96"/>
      <c r="G41" s="180"/>
      <c r="H41" s="374"/>
      <c r="I41" s="464"/>
      <c r="J41" s="464"/>
      <c r="K41"/>
    </row>
    <row r="42" spans="1:12" s="30" customFormat="1" ht="14.45" hidden="1" customHeight="1" x14ac:dyDescent="0.25">
      <c r="A42" s="361" t="s">
        <v>1490</v>
      </c>
      <c r="B42" s="361" t="s">
        <v>1489</v>
      </c>
      <c r="C42" s="96"/>
      <c r="D42" s="966"/>
      <c r="E42" s="96"/>
      <c r="F42" s="96"/>
      <c r="G42" s="180"/>
      <c r="H42" s="374"/>
      <c r="I42"/>
      <c r="J42"/>
      <c r="K42"/>
    </row>
    <row r="43" spans="1:12" s="30" customFormat="1" ht="10.15" hidden="1" customHeight="1" x14ac:dyDescent="0.25">
      <c r="A43" s="361" t="s">
        <v>1472</v>
      </c>
      <c r="B43" s="361" t="s">
        <v>1470</v>
      </c>
      <c r="C43" s="96"/>
      <c r="D43" s="966"/>
      <c r="E43" s="96"/>
      <c r="F43" s="96"/>
      <c r="G43" s="180"/>
      <c r="H43" s="374"/>
      <c r="I43" s="464"/>
      <c r="J43" s="464"/>
      <c r="K43"/>
    </row>
    <row r="44" spans="1:12" s="30" customFormat="1" ht="14.45" hidden="1" customHeight="1" x14ac:dyDescent="0.25">
      <c r="A44" s="361" t="s">
        <v>1491</v>
      </c>
      <c r="B44" s="361" t="s">
        <v>1492</v>
      </c>
      <c r="C44" s="96"/>
      <c r="D44" s="966"/>
      <c r="E44" s="96"/>
      <c r="F44" s="96"/>
      <c r="G44" s="222"/>
      <c r="H44" s="374"/>
      <c r="I44"/>
      <c r="J44"/>
      <c r="K44"/>
    </row>
    <row r="45" spans="1:12" s="30" customFormat="1" ht="10.15" hidden="1" customHeight="1" x14ac:dyDescent="0.25">
      <c r="A45" s="361" t="s">
        <v>1475</v>
      </c>
      <c r="B45" s="241" t="s">
        <v>1467</v>
      </c>
      <c r="C45" s="96"/>
      <c r="D45" s="966"/>
      <c r="E45" s="96"/>
      <c r="F45" s="96"/>
      <c r="G45" s="222"/>
      <c r="H45" s="374"/>
      <c r="I45" s="464"/>
      <c r="J45" s="464"/>
      <c r="K45"/>
    </row>
    <row r="46" spans="1:12" s="30" customFormat="1" ht="14.45" hidden="1" customHeight="1" x14ac:dyDescent="0.25">
      <c r="A46" s="361"/>
      <c r="B46" s="241"/>
      <c r="C46" s="96"/>
      <c r="D46" s="966"/>
      <c r="E46" s="96"/>
      <c r="F46" s="96"/>
      <c r="G46" s="333" t="e">
        <f>SUM(G39,G41,G42,G43)</f>
        <v>#REF!</v>
      </c>
      <c r="H46" s="374"/>
      <c r="I46"/>
      <c r="J46"/>
      <c r="K46"/>
    </row>
    <row r="47" spans="1:12" s="27" customFormat="1" ht="14.45" hidden="1" customHeight="1" x14ac:dyDescent="0.25">
      <c r="A47" s="670"/>
      <c r="B47" s="670"/>
      <c r="C47" s="96"/>
      <c r="D47" s="966"/>
      <c r="E47" s="96"/>
      <c r="F47" s="96"/>
      <c r="I47" s="464"/>
      <c r="J47" s="464"/>
      <c r="K47"/>
    </row>
    <row r="48" spans="1:12" s="53" customFormat="1" ht="15.75" thickBot="1" x14ac:dyDescent="0.3">
      <c r="A48" s="671"/>
      <c r="B48" s="671"/>
      <c r="G48" s="644"/>
      <c r="I48" s="644" t="s">
        <v>1</v>
      </c>
      <c r="J48"/>
      <c r="K48"/>
      <c r="L48" s="671"/>
    </row>
    <row r="49" spans="1:11" s="29" customFormat="1" ht="15.75" x14ac:dyDescent="0.25">
      <c r="A49" s="470"/>
      <c r="B49" s="470"/>
      <c r="C49" s="2251" t="s">
        <v>737</v>
      </c>
      <c r="D49" s="2251"/>
      <c r="E49" s="2251"/>
      <c r="G49" s="2251" t="s">
        <v>1015</v>
      </c>
      <c r="H49" s="2251"/>
      <c r="I49" s="2251"/>
      <c r="J49" s="464"/>
      <c r="K49"/>
    </row>
    <row r="50" spans="1:11" s="464" customFormat="1" ht="15.75" thickBot="1" x14ac:dyDescent="0.3">
      <c r="A50" s="96"/>
      <c r="B50" s="96"/>
      <c r="C50" s="1914" t="s">
        <v>1218</v>
      </c>
      <c r="D50" s="1133" t="s">
        <v>1330</v>
      </c>
      <c r="E50" s="1133" t="s">
        <v>745</v>
      </c>
      <c r="F50" s="1133"/>
      <c r="G50" s="1914" t="s">
        <v>1218</v>
      </c>
      <c r="H50" s="1133" t="s">
        <v>1330</v>
      </c>
      <c r="I50" s="1133" t="s">
        <v>745</v>
      </c>
      <c r="J50"/>
      <c r="K50"/>
    </row>
    <row r="51" spans="1:11" s="464" customFormat="1" x14ac:dyDescent="0.25">
      <c r="A51" s="566"/>
      <c r="B51" s="566"/>
      <c r="C51" s="1572"/>
      <c r="D51" s="96"/>
      <c r="E51" s="96"/>
      <c r="F51" s="96"/>
      <c r="G51" s="1572"/>
      <c r="H51" s="96"/>
      <c r="I51" s="96"/>
      <c r="K51"/>
    </row>
    <row r="52" spans="1:11" s="464" customFormat="1" ht="31.5" x14ac:dyDescent="0.25">
      <c r="A52" s="566" t="s">
        <v>1111</v>
      </c>
      <c r="B52" s="566" t="s">
        <v>1110</v>
      </c>
      <c r="C52" s="1572"/>
      <c r="D52" s="96"/>
      <c r="E52" s="96"/>
      <c r="F52" s="96"/>
      <c r="G52" s="1572"/>
      <c r="H52" s="96"/>
      <c r="I52" s="96"/>
      <c r="J52"/>
      <c r="K52"/>
    </row>
    <row r="53" spans="1:11" s="464" customFormat="1" x14ac:dyDescent="0.25">
      <c r="A53" s="566"/>
      <c r="B53" s="566"/>
      <c r="C53" s="1572"/>
      <c r="D53" s="96"/>
      <c r="E53" s="96"/>
      <c r="F53" s="96"/>
      <c r="G53" s="1572"/>
      <c r="H53" s="96"/>
      <c r="I53" s="96"/>
      <c r="K53"/>
    </row>
    <row r="54" spans="1:11" s="464" customFormat="1" x14ac:dyDescent="0.25">
      <c r="A54" s="665" t="s">
        <v>961</v>
      </c>
      <c r="B54" s="665" t="s">
        <v>1112</v>
      </c>
      <c r="C54" s="1572"/>
      <c r="D54" s="96"/>
      <c r="E54" s="96"/>
      <c r="F54" s="96"/>
      <c r="G54" s="1572"/>
      <c r="H54" s="96"/>
      <c r="I54" s="96"/>
      <c r="J54"/>
      <c r="K54"/>
    </row>
    <row r="55" spans="1:11" s="464" customFormat="1" ht="15.75" thickBot="1" x14ac:dyDescent="0.3">
      <c r="A55" s="303" t="s">
        <v>1669</v>
      </c>
      <c r="B55" s="303" t="s">
        <v>1670</v>
      </c>
      <c r="C55" s="1979" t="s">
        <v>491</v>
      </c>
      <c r="D55" s="1980" t="s">
        <v>491</v>
      </c>
      <c r="E55" s="1980" t="s">
        <v>491</v>
      </c>
      <c r="F55" s="1981"/>
      <c r="G55" s="1982">
        <v>12204</v>
      </c>
      <c r="H55" s="1983">
        <v>17434</v>
      </c>
      <c r="I55" s="1983">
        <v>17434</v>
      </c>
      <c r="K55"/>
    </row>
    <row r="56" spans="1:11" s="464" customFormat="1" ht="15.75" customHeight="1" thickBot="1" x14ac:dyDescent="0.3">
      <c r="A56" s="341" t="s">
        <v>1813</v>
      </c>
      <c r="B56" s="1585" t="s">
        <v>1819</v>
      </c>
      <c r="C56" s="1984">
        <v>42273</v>
      </c>
      <c r="D56" s="1985">
        <v>20014</v>
      </c>
      <c r="E56" s="1985">
        <v>20014</v>
      </c>
      <c r="F56" s="1981"/>
      <c r="G56" s="1982">
        <v>3365</v>
      </c>
      <c r="H56" s="1983">
        <v>1211</v>
      </c>
      <c r="I56" s="1983">
        <v>1211</v>
      </c>
      <c r="K56"/>
    </row>
    <row r="57" spans="1:11" s="464" customFormat="1" ht="23.25" customHeight="1" thickBot="1" x14ac:dyDescent="0.3">
      <c r="A57" s="679" t="s">
        <v>1814</v>
      </c>
      <c r="B57" s="1548" t="s">
        <v>1818</v>
      </c>
      <c r="C57" s="1986" t="s">
        <v>491</v>
      </c>
      <c r="D57" s="1987" t="s">
        <v>491</v>
      </c>
      <c r="E57" s="1987" t="s">
        <v>491</v>
      </c>
      <c r="F57" s="1981"/>
      <c r="G57" s="1986">
        <v>-9</v>
      </c>
      <c r="H57" s="1987">
        <v>-13</v>
      </c>
      <c r="I57" s="1987" t="s">
        <v>491</v>
      </c>
      <c r="K57"/>
    </row>
    <row r="58" spans="1:11" s="464" customFormat="1" ht="15.75" customHeight="1" thickBot="1" x14ac:dyDescent="0.3">
      <c r="A58" s="679" t="s">
        <v>1816</v>
      </c>
      <c r="B58" s="679" t="s">
        <v>1817</v>
      </c>
      <c r="C58" s="1986">
        <v>-55</v>
      </c>
      <c r="D58" s="1987">
        <v>-26</v>
      </c>
      <c r="E58" s="1987" t="s">
        <v>491</v>
      </c>
      <c r="F58" s="1981"/>
      <c r="G58" s="1986">
        <v>-4</v>
      </c>
      <c r="H58" s="1987">
        <v>-1</v>
      </c>
      <c r="I58" s="1987" t="s">
        <v>491</v>
      </c>
      <c r="J58"/>
      <c r="K58"/>
    </row>
    <row r="59" spans="1:11" s="464" customFormat="1" ht="12.75" thickBot="1" x14ac:dyDescent="0.3">
      <c r="A59" s="263"/>
      <c r="B59" s="263"/>
      <c r="C59" s="1923">
        <v>42218</v>
      </c>
      <c r="D59" s="1988">
        <v>19988</v>
      </c>
      <c r="E59" s="1988">
        <v>20014</v>
      </c>
      <c r="F59" s="1989"/>
      <c r="G59" s="1923">
        <v>15556</v>
      </c>
      <c r="H59" s="1988">
        <v>18631</v>
      </c>
      <c r="I59" s="1988">
        <v>18645</v>
      </c>
    </row>
    <row r="60" spans="1:11" s="464" customFormat="1" x14ac:dyDescent="0.25">
      <c r="A60" s="566"/>
      <c r="B60" s="566"/>
      <c r="C60" s="1990"/>
      <c r="D60" s="1991"/>
      <c r="E60" s="1991"/>
      <c r="F60" s="1981"/>
      <c r="G60" s="1990"/>
      <c r="H60" s="1991"/>
      <c r="I60" s="1991"/>
      <c r="J60"/>
      <c r="K60"/>
    </row>
    <row r="61" spans="1:11" s="464" customFormat="1" ht="12" x14ac:dyDescent="0.25">
      <c r="A61" s="665" t="s">
        <v>962</v>
      </c>
      <c r="B61" s="665" t="s">
        <v>1113</v>
      </c>
      <c r="C61" s="1990"/>
      <c r="D61" s="1991"/>
      <c r="E61" s="1991"/>
      <c r="F61" s="1981"/>
      <c r="G61" s="1990"/>
      <c r="H61" s="1991"/>
      <c r="I61" s="1991"/>
    </row>
    <row r="62" spans="1:11" s="464" customFormat="1" ht="15.75" thickBot="1" x14ac:dyDescent="0.3">
      <c r="A62" s="303" t="s">
        <v>957</v>
      </c>
      <c r="B62" s="303" t="s">
        <v>958</v>
      </c>
      <c r="C62" s="1979" t="s">
        <v>491</v>
      </c>
      <c r="D62" s="1980" t="s">
        <v>491</v>
      </c>
      <c r="E62" s="1980" t="s">
        <v>491</v>
      </c>
      <c r="F62" s="1981"/>
      <c r="G62" s="1982">
        <v>30865</v>
      </c>
      <c r="H62" s="1983">
        <v>30994</v>
      </c>
      <c r="I62" s="1983">
        <v>30994</v>
      </c>
      <c r="J62"/>
      <c r="K62"/>
    </row>
    <row r="63" spans="1:11" s="464" customFormat="1" ht="15.75" customHeight="1" thickBot="1" x14ac:dyDescent="0.3">
      <c r="A63" s="341" t="s">
        <v>1815</v>
      </c>
      <c r="B63" s="341" t="s">
        <v>1819</v>
      </c>
      <c r="C63" s="1984">
        <v>12262</v>
      </c>
      <c r="D63" s="1985">
        <v>17293</v>
      </c>
      <c r="E63" s="1985">
        <v>17293</v>
      </c>
      <c r="F63" s="1981"/>
      <c r="G63" s="1992">
        <v>1044</v>
      </c>
      <c r="H63" s="1993">
        <v>1019</v>
      </c>
      <c r="I63" s="1993">
        <v>1019</v>
      </c>
    </row>
    <row r="64" spans="1:11" s="52" customFormat="1" ht="15.75" thickBot="1" x14ac:dyDescent="0.3">
      <c r="A64" s="638"/>
      <c r="B64" s="638"/>
      <c r="C64" s="1920">
        <v>12262</v>
      </c>
      <c r="D64" s="1994">
        <v>17293</v>
      </c>
      <c r="E64" s="1994">
        <v>17293</v>
      </c>
      <c r="F64" s="1995"/>
      <c r="G64" s="1996">
        <v>31909</v>
      </c>
      <c r="H64" s="1997">
        <v>32013</v>
      </c>
      <c r="I64" s="1997">
        <v>32013</v>
      </c>
      <c r="J64"/>
      <c r="K64"/>
    </row>
    <row r="65" spans="1:10" s="672" customFormat="1" ht="22.5" x14ac:dyDescent="0.25">
      <c r="A65" s="1574" t="s">
        <v>1624</v>
      </c>
      <c r="B65" s="1607" t="s">
        <v>1601</v>
      </c>
      <c r="C65" s="673"/>
      <c r="D65" s="673"/>
      <c r="E65" s="673"/>
      <c r="I65" s="464"/>
      <c r="J65" s="464"/>
    </row>
    <row r="66" spans="1:10" s="672" customFormat="1" x14ac:dyDescent="0.25">
      <c r="A66" s="1574"/>
      <c r="B66" s="1607"/>
      <c r="C66" s="673"/>
      <c r="D66" s="673"/>
      <c r="E66" s="673"/>
      <c r="I66"/>
      <c r="J66"/>
    </row>
    <row r="67" spans="1:10" s="672" customFormat="1" ht="14.25" x14ac:dyDescent="0.25">
      <c r="A67" s="1574"/>
      <c r="B67" s="1574"/>
      <c r="C67" s="673"/>
      <c r="D67" s="673"/>
      <c r="E67" s="673"/>
      <c r="I67" s="464"/>
      <c r="J67" s="464"/>
    </row>
    <row r="68" spans="1:10" s="672" customFormat="1" ht="15.75" thickBot="1" x14ac:dyDescent="0.3">
      <c r="A68" s="673"/>
      <c r="B68" s="673"/>
      <c r="C68" s="673"/>
      <c r="D68" s="673"/>
      <c r="E68" s="673"/>
      <c r="G68" s="966" t="s">
        <v>1</v>
      </c>
      <c r="I68"/>
      <c r="J68"/>
    </row>
    <row r="69" spans="1:10" s="29" customFormat="1" ht="15.75" x14ac:dyDescent="0.25">
      <c r="A69" s="470"/>
      <c r="B69" s="470"/>
      <c r="C69" s="2234" t="s">
        <v>737</v>
      </c>
      <c r="D69" s="2234"/>
      <c r="E69" s="1564"/>
      <c r="F69" s="2234" t="s">
        <v>1015</v>
      </c>
      <c r="G69" s="2234"/>
      <c r="I69" s="464"/>
      <c r="J69" s="464"/>
    </row>
    <row r="70" spans="1:10" s="464" customFormat="1" ht="15.75" thickBot="1" x14ac:dyDescent="0.3">
      <c r="A70" s="96"/>
      <c r="B70" s="96"/>
      <c r="C70" s="968" t="s">
        <v>1218</v>
      </c>
      <c r="D70" s="969" t="s">
        <v>745</v>
      </c>
      <c r="E70" s="884"/>
      <c r="F70" s="968" t="s">
        <v>1218</v>
      </c>
      <c r="G70" s="969" t="s">
        <v>745</v>
      </c>
      <c r="I70"/>
      <c r="J70"/>
    </row>
    <row r="71" spans="1:10" s="464" customFormat="1" ht="11.25" x14ac:dyDescent="0.25">
      <c r="A71" s="566"/>
      <c r="B71" s="566"/>
      <c r="C71" s="1572"/>
      <c r="D71" s="96"/>
      <c r="E71" s="96"/>
      <c r="F71" s="1572"/>
      <c r="G71" s="96"/>
    </row>
    <row r="72" spans="1:10" s="464" customFormat="1" ht="21" x14ac:dyDescent="0.25">
      <c r="A72" s="566" t="s">
        <v>963</v>
      </c>
      <c r="B72" s="566" t="s">
        <v>964</v>
      </c>
      <c r="C72" s="1572"/>
      <c r="D72" s="96"/>
      <c r="E72" s="96"/>
      <c r="F72" s="1572"/>
      <c r="G72" s="96"/>
      <c r="I72"/>
      <c r="J72"/>
    </row>
    <row r="73" spans="1:10" s="672" customFormat="1" ht="24" customHeight="1" x14ac:dyDescent="0.2">
      <c r="A73" s="174" t="s">
        <v>1727</v>
      </c>
      <c r="B73" s="2039" t="s">
        <v>1822</v>
      </c>
      <c r="C73" s="1998" t="s">
        <v>491</v>
      </c>
      <c r="D73" s="1999" t="s">
        <v>491</v>
      </c>
      <c r="E73" s="2000"/>
      <c r="F73" s="1998">
        <v>2859</v>
      </c>
      <c r="G73" s="1999">
        <v>3202</v>
      </c>
      <c r="I73" s="464"/>
      <c r="J73" s="464"/>
    </row>
    <row r="74" spans="1:10" s="672" customFormat="1" ht="15.75" thickBot="1" x14ac:dyDescent="0.3">
      <c r="A74" s="303" t="s">
        <v>1728</v>
      </c>
      <c r="B74" s="1351" t="s">
        <v>1716</v>
      </c>
      <c r="C74" s="2001" t="s">
        <v>491</v>
      </c>
      <c r="D74" s="2002" t="s">
        <v>491</v>
      </c>
      <c r="E74" s="2002"/>
      <c r="F74" s="2001">
        <v>1820</v>
      </c>
      <c r="G74" s="2002">
        <v>1875</v>
      </c>
      <c r="I74"/>
      <c r="J74"/>
    </row>
    <row r="75" spans="1:10" s="52" customFormat="1" ht="12.75" thickBot="1" x14ac:dyDescent="0.3">
      <c r="A75" s="266"/>
      <c r="B75" s="266"/>
      <c r="C75" s="1965" t="s">
        <v>491</v>
      </c>
      <c r="D75" s="1967" t="s">
        <v>491</v>
      </c>
      <c r="E75" s="2003"/>
      <c r="F75" s="1965">
        <v>4679</v>
      </c>
      <c r="G75" s="1967">
        <v>5077</v>
      </c>
      <c r="I75" s="464"/>
      <c r="J75" s="464"/>
    </row>
    <row r="76" spans="1:10" s="672" customFormat="1" x14ac:dyDescent="0.25">
      <c r="A76" s="673"/>
      <c r="B76" s="673"/>
      <c r="C76" s="2004"/>
      <c r="D76" s="2005"/>
      <c r="E76" s="2005"/>
      <c r="F76" s="2006"/>
      <c r="G76" s="895"/>
      <c r="I76"/>
      <c r="J76"/>
    </row>
    <row r="77" spans="1:10" s="464" customFormat="1" ht="21" x14ac:dyDescent="0.25">
      <c r="A77" s="566" t="s">
        <v>965</v>
      </c>
      <c r="B77" s="566" t="s">
        <v>966</v>
      </c>
      <c r="C77" s="2007"/>
      <c r="D77" s="2008"/>
      <c r="E77" s="2008"/>
      <c r="F77" s="2007"/>
      <c r="G77" s="2008"/>
    </row>
    <row r="78" spans="1:10" s="672" customFormat="1" ht="23.25" thickBot="1" x14ac:dyDescent="0.3">
      <c r="A78" s="309" t="s">
        <v>967</v>
      </c>
      <c r="B78" s="303" t="s">
        <v>968</v>
      </c>
      <c r="C78" s="2001" t="s">
        <v>491</v>
      </c>
      <c r="D78" s="2002" t="s">
        <v>491</v>
      </c>
      <c r="E78" s="2002"/>
      <c r="F78" s="2009">
        <v>5657</v>
      </c>
      <c r="G78" s="2010">
        <v>1176</v>
      </c>
      <c r="I78"/>
      <c r="J78"/>
    </row>
    <row r="79" spans="1:10" s="52" customFormat="1" ht="12.75" thickBot="1" x14ac:dyDescent="0.3">
      <c r="A79" s="266"/>
      <c r="B79" s="266"/>
      <c r="C79" s="1965" t="s">
        <v>491</v>
      </c>
      <c r="D79" s="1967" t="s">
        <v>491</v>
      </c>
      <c r="E79" s="2003"/>
      <c r="F79" s="1965">
        <v>5657</v>
      </c>
      <c r="G79" s="1967">
        <v>1176</v>
      </c>
      <c r="I79" s="464"/>
      <c r="J79" s="464"/>
    </row>
    <row r="80" spans="1:10" s="672" customFormat="1" x14ac:dyDescent="0.25">
      <c r="A80" s="673"/>
      <c r="B80" s="673"/>
      <c r="C80" s="673"/>
      <c r="D80" s="673"/>
      <c r="E80" s="673"/>
      <c r="I80"/>
      <c r="J80"/>
    </row>
    <row r="81" spans="1:18" x14ac:dyDescent="0.25">
      <c r="A81" s="13"/>
      <c r="B81" s="27"/>
      <c r="C81" s="27"/>
      <c r="D81" s="27"/>
      <c r="E81" s="27"/>
      <c r="I81" s="464"/>
      <c r="J81" s="464"/>
    </row>
    <row r="82" spans="1:18" ht="29.25" x14ac:dyDescent="0.25">
      <c r="A82" s="1931" t="s">
        <v>1808</v>
      </c>
      <c r="B82" s="1931" t="s">
        <v>1809</v>
      </c>
      <c r="C82" s="27"/>
      <c r="D82" s="27"/>
      <c r="E82" s="27"/>
      <c r="L82" s="471"/>
      <c r="M82" s="471"/>
    </row>
    <row r="83" spans="1:18" x14ac:dyDescent="0.25">
      <c r="A83" s="651"/>
      <c r="B83" s="651"/>
      <c r="C83" s="27"/>
      <c r="D83" s="27"/>
      <c r="E83" s="27"/>
      <c r="I83" s="464"/>
      <c r="J83" s="464"/>
      <c r="L83" s="471"/>
      <c r="M83" s="471"/>
    </row>
    <row r="84" spans="1:18" ht="29.25" customHeight="1" thickBot="1" x14ac:dyDescent="0.3">
      <c r="A84" s="439" t="s">
        <v>1628</v>
      </c>
      <c r="B84" s="962" t="s">
        <v>1627</v>
      </c>
      <c r="C84" s="438"/>
      <c r="D84" s="966"/>
      <c r="E84" s="966" t="s">
        <v>1</v>
      </c>
    </row>
    <row r="85" spans="1:18" x14ac:dyDescent="0.25">
      <c r="A85" s="652"/>
      <c r="B85" s="652"/>
      <c r="C85" s="2234" t="s">
        <v>1015</v>
      </c>
      <c r="D85" s="2234"/>
      <c r="E85" s="2234"/>
    </row>
    <row r="86" spans="1:18" ht="15.75" thickBot="1" x14ac:dyDescent="0.3">
      <c r="A86" s="103"/>
      <c r="B86" s="103"/>
      <c r="C86" s="964" t="s">
        <v>1218</v>
      </c>
      <c r="D86" s="2060" t="s">
        <v>1330</v>
      </c>
      <c r="E86" s="965" t="s">
        <v>745</v>
      </c>
      <c r="F86" s="653"/>
    </row>
    <row r="87" spans="1:18" x14ac:dyDescent="0.25">
      <c r="A87" s="665" t="s">
        <v>842</v>
      </c>
      <c r="B87" s="665" t="s">
        <v>843</v>
      </c>
      <c r="C87" s="864"/>
      <c r="D87" s="1231"/>
      <c r="E87" s="92"/>
      <c r="F87" s="92"/>
    </row>
    <row r="88" spans="1:18" x14ac:dyDescent="0.25">
      <c r="A88" s="660" t="s">
        <v>119</v>
      </c>
      <c r="B88" s="660" t="s">
        <v>277</v>
      </c>
      <c r="C88" s="1946">
        <v>442729</v>
      </c>
      <c r="D88" s="1958">
        <v>312582</v>
      </c>
      <c r="E88" s="1947">
        <v>312582</v>
      </c>
      <c r="F88" s="93"/>
      <c r="G88" s="3"/>
    </row>
    <row r="89" spans="1:18" x14ac:dyDescent="0.25">
      <c r="A89" s="656" t="s">
        <v>117</v>
      </c>
      <c r="B89" s="656" t="s">
        <v>276</v>
      </c>
      <c r="C89" s="1949">
        <v>152680</v>
      </c>
      <c r="D89" s="1959">
        <v>85394</v>
      </c>
      <c r="E89" s="1950">
        <v>85394</v>
      </c>
      <c r="F89" s="93"/>
      <c r="H89" s="3"/>
    </row>
    <row r="90" spans="1:18" x14ac:dyDescent="0.25">
      <c r="A90" s="1610"/>
      <c r="B90" s="1610"/>
      <c r="C90" s="1960"/>
      <c r="D90" s="1961"/>
      <c r="E90" s="1962"/>
      <c r="F90" s="282"/>
    </row>
    <row r="91" spans="1:18" ht="15.75" thickBot="1" x14ac:dyDescent="0.3">
      <c r="A91" s="1230" t="s">
        <v>1334</v>
      </c>
      <c r="B91" s="1230" t="s">
        <v>1335</v>
      </c>
      <c r="C91" s="1937">
        <v>-405</v>
      </c>
      <c r="D91" s="1963">
        <v>-271</v>
      </c>
      <c r="E91" s="1964">
        <v>0</v>
      </c>
      <c r="F91" s="93"/>
    </row>
    <row r="92" spans="1:18" ht="15.75" thickBot="1" x14ac:dyDescent="0.3">
      <c r="A92" s="317" t="s">
        <v>946</v>
      </c>
      <c r="B92" s="317" t="s">
        <v>947</v>
      </c>
      <c r="C92" s="1965">
        <v>595004</v>
      </c>
      <c r="D92" s="1966">
        <v>397705</v>
      </c>
      <c r="E92" s="1967">
        <v>397976</v>
      </c>
      <c r="F92" s="93"/>
    </row>
    <row r="93" spans="1:18" x14ac:dyDescent="0.25">
      <c r="A93" s="665" t="s">
        <v>948</v>
      </c>
      <c r="B93" s="665" t="s">
        <v>949</v>
      </c>
      <c r="C93" s="1968"/>
      <c r="D93" s="1969"/>
      <c r="E93" s="1970"/>
      <c r="F93" s="665"/>
      <c r="R93" s="666"/>
    </row>
    <row r="94" spans="1:18" x14ac:dyDescent="0.25">
      <c r="A94" s="660" t="s">
        <v>119</v>
      </c>
      <c r="B94" s="660" t="s">
        <v>277</v>
      </c>
      <c r="C94" s="1946">
        <v>49854</v>
      </c>
      <c r="D94" s="1958">
        <v>50914</v>
      </c>
      <c r="E94" s="1971">
        <v>50914</v>
      </c>
      <c r="F94" s="278"/>
    </row>
    <row r="95" spans="1:18" x14ac:dyDescent="0.25">
      <c r="A95" s="360" t="s">
        <v>117</v>
      </c>
      <c r="B95" s="360" t="s">
        <v>276</v>
      </c>
      <c r="C95" s="1948">
        <v>8175</v>
      </c>
      <c r="D95" s="1972">
        <v>8491</v>
      </c>
      <c r="E95" s="1940">
        <v>8490</v>
      </c>
      <c r="F95" s="93"/>
    </row>
    <row r="96" spans="1:18" x14ac:dyDescent="0.25">
      <c r="A96" s="360" t="s">
        <v>1334</v>
      </c>
      <c r="B96" s="360" t="s">
        <v>1335</v>
      </c>
      <c r="C96" s="1937">
        <v>-39</v>
      </c>
      <c r="D96" s="1973">
        <v>-40</v>
      </c>
      <c r="E96" s="1974">
        <v>0</v>
      </c>
      <c r="F96" s="93"/>
    </row>
    <row r="97" spans="1:6" x14ac:dyDescent="0.25">
      <c r="A97" s="663"/>
      <c r="B97" s="663"/>
      <c r="C97" s="1975"/>
      <c r="D97" s="1976"/>
      <c r="E97" s="1977"/>
      <c r="F97" s="92"/>
    </row>
    <row r="98" spans="1:6" x14ac:dyDescent="0.25">
      <c r="A98" s="665" t="s">
        <v>844</v>
      </c>
      <c r="B98" s="665" t="s">
        <v>845</v>
      </c>
      <c r="C98" s="1960"/>
      <c r="D98" s="1961"/>
      <c r="E98" s="1962"/>
      <c r="F98" s="92"/>
    </row>
    <row r="99" spans="1:6" x14ac:dyDescent="0.25">
      <c r="A99" s="660" t="s">
        <v>117</v>
      </c>
      <c r="B99" s="660" t="s">
        <v>276</v>
      </c>
      <c r="C99" s="1946">
        <v>18541</v>
      </c>
      <c r="D99" s="1958">
        <v>1294</v>
      </c>
      <c r="E99" s="1947">
        <v>1294</v>
      </c>
      <c r="F99" s="93"/>
    </row>
    <row r="100" spans="1:6" x14ac:dyDescent="0.25">
      <c r="A100" s="360" t="s">
        <v>119</v>
      </c>
      <c r="B100" s="360" t="s">
        <v>277</v>
      </c>
      <c r="C100" s="1948">
        <v>6502</v>
      </c>
      <c r="D100" s="1972">
        <v>28157</v>
      </c>
      <c r="E100" s="1940">
        <v>28157</v>
      </c>
      <c r="F100" s="93"/>
    </row>
    <row r="101" spans="1:6" x14ac:dyDescent="0.25">
      <c r="A101" s="667" t="s">
        <v>594</v>
      </c>
      <c r="B101" s="360" t="s">
        <v>594</v>
      </c>
      <c r="C101" s="1948">
        <v>7882</v>
      </c>
      <c r="D101" s="1972">
        <v>5134</v>
      </c>
      <c r="E101" s="1940">
        <v>5134</v>
      </c>
      <c r="F101" s="93"/>
    </row>
    <row r="102" spans="1:6" x14ac:dyDescent="0.25">
      <c r="A102" s="667" t="s">
        <v>531</v>
      </c>
      <c r="B102" s="360" t="s">
        <v>531</v>
      </c>
      <c r="C102" s="1948">
        <v>11740</v>
      </c>
      <c r="D102" s="1972">
        <v>2172</v>
      </c>
      <c r="E102" s="1940">
        <v>2172</v>
      </c>
      <c r="F102" s="93"/>
    </row>
    <row r="103" spans="1:6" x14ac:dyDescent="0.25">
      <c r="A103" s="360" t="s">
        <v>950</v>
      </c>
      <c r="B103" s="360" t="s">
        <v>760</v>
      </c>
      <c r="C103" s="1948">
        <v>68233</v>
      </c>
      <c r="D103" s="1972">
        <v>604644</v>
      </c>
      <c r="E103" s="1940">
        <v>604644</v>
      </c>
      <c r="F103" s="93"/>
    </row>
    <row r="104" spans="1:6" ht="15.75" thickBot="1" x14ac:dyDescent="0.3">
      <c r="A104" s="1230" t="s">
        <v>1334</v>
      </c>
      <c r="B104" s="1230" t="s">
        <v>1335</v>
      </c>
      <c r="C104" s="1937">
        <v>-77</v>
      </c>
      <c r="D104" s="1973">
        <v>-204</v>
      </c>
      <c r="E104" s="1974">
        <v>0</v>
      </c>
      <c r="F104" s="278"/>
    </row>
    <row r="105" spans="1:6" ht="15.75" thickBot="1" x14ac:dyDescent="0.3">
      <c r="A105" s="317" t="s">
        <v>951</v>
      </c>
      <c r="B105" s="317" t="s">
        <v>952</v>
      </c>
      <c r="C105" s="1965">
        <v>170811</v>
      </c>
      <c r="D105" s="1966">
        <v>700562</v>
      </c>
      <c r="E105" s="1967">
        <v>700805</v>
      </c>
      <c r="F105" s="277"/>
    </row>
    <row r="106" spans="1:6" ht="15.75" thickBot="1" x14ac:dyDescent="0.3">
      <c r="A106" s="317" t="s">
        <v>953</v>
      </c>
      <c r="B106" s="317" t="s">
        <v>954</v>
      </c>
      <c r="C106" s="1944">
        <v>765815</v>
      </c>
      <c r="D106" s="1978">
        <v>1098267</v>
      </c>
      <c r="E106" s="1967">
        <v>1098781</v>
      </c>
      <c r="F106" s="277"/>
    </row>
    <row r="107" spans="1:6" x14ac:dyDescent="0.25">
      <c r="A107" s="320"/>
      <c r="B107" s="187"/>
      <c r="C107" s="1731"/>
      <c r="D107" s="1731"/>
      <c r="E107" s="1731"/>
    </row>
    <row r="108" spans="1:6" ht="15.75" thickBot="1" x14ac:dyDescent="0.3">
      <c r="A108" s="439" t="s">
        <v>1823</v>
      </c>
      <c r="B108" s="439" t="s">
        <v>1824</v>
      </c>
      <c r="C108" s="438"/>
      <c r="D108" s="966" t="s">
        <v>1</v>
      </c>
      <c r="E108" s="438"/>
    </row>
    <row r="109" spans="1:6" x14ac:dyDescent="0.25">
      <c r="A109" s="652"/>
      <c r="B109" s="652"/>
      <c r="C109" s="2234" t="s">
        <v>1015</v>
      </c>
      <c r="D109" s="2234"/>
      <c r="E109" s="1737"/>
    </row>
    <row r="110" spans="1:6" ht="15.75" thickBot="1" x14ac:dyDescent="0.3">
      <c r="A110" s="476"/>
      <c r="B110" s="476"/>
      <c r="C110" s="964" t="s">
        <v>1218</v>
      </c>
      <c r="D110" s="965" t="s">
        <v>745</v>
      </c>
      <c r="E110" s="653"/>
    </row>
    <row r="111" spans="1:6" x14ac:dyDescent="0.25">
      <c r="A111" s="654"/>
      <c r="B111" s="654"/>
      <c r="C111" s="668"/>
      <c r="D111" s="669"/>
      <c r="E111" s="669"/>
    </row>
    <row r="112" spans="1:6" ht="15.75" thickBot="1" x14ac:dyDescent="0.3">
      <c r="A112" s="1934" t="s">
        <v>97</v>
      </c>
      <c r="B112" s="1206" t="s">
        <v>243</v>
      </c>
      <c r="C112" s="1935">
        <v>1098781</v>
      </c>
      <c r="D112" s="1936">
        <v>622704</v>
      </c>
      <c r="E112" s="886"/>
    </row>
    <row r="113" spans="1:5" x14ac:dyDescent="0.25">
      <c r="A113" s="1658" t="s">
        <v>1717</v>
      </c>
      <c r="B113" s="1658" t="s">
        <v>1721</v>
      </c>
      <c r="C113" s="1937">
        <v>323539</v>
      </c>
      <c r="D113" s="1938">
        <v>268218</v>
      </c>
      <c r="E113" s="93"/>
    </row>
    <row r="114" spans="1:5" ht="22.5" x14ac:dyDescent="0.25">
      <c r="A114" s="1252" t="s">
        <v>1718</v>
      </c>
      <c r="B114" s="1252" t="s">
        <v>1722</v>
      </c>
      <c r="C114" s="1939">
        <v>-720848</v>
      </c>
      <c r="D114" s="1940">
        <v>268084</v>
      </c>
      <c r="E114" s="93"/>
    </row>
    <row r="115" spans="1:5" ht="22.5" x14ac:dyDescent="0.25">
      <c r="A115" s="1252" t="s">
        <v>1806</v>
      </c>
      <c r="B115" s="1252" t="s">
        <v>1807</v>
      </c>
      <c r="C115" s="1939">
        <v>124268</v>
      </c>
      <c r="D115" s="1941" t="s">
        <v>491</v>
      </c>
      <c r="E115" s="93"/>
    </row>
    <row r="116" spans="1:5" x14ac:dyDescent="0.25">
      <c r="A116" s="1252" t="s">
        <v>1719</v>
      </c>
      <c r="B116" s="1252" t="s">
        <v>1723</v>
      </c>
      <c r="C116" s="1939">
        <v>-59404</v>
      </c>
      <c r="D116" s="1941">
        <v>-60225</v>
      </c>
      <c r="E116" s="93"/>
    </row>
    <row r="117" spans="1:5" ht="22.5" x14ac:dyDescent="0.25">
      <c r="A117" s="1252" t="s">
        <v>1720</v>
      </c>
      <c r="B117" s="1252" t="s">
        <v>1724</v>
      </c>
      <c r="C117" s="1939">
        <v>-515</v>
      </c>
      <c r="D117" s="1941" t="s">
        <v>491</v>
      </c>
      <c r="E117" s="93"/>
    </row>
    <row r="118" spans="1:5" ht="15.75" thickBot="1" x14ac:dyDescent="0.3">
      <c r="A118" s="1274" t="s">
        <v>1334</v>
      </c>
      <c r="B118" s="1274" t="s">
        <v>1725</v>
      </c>
      <c r="C118" s="1942">
        <v>-6</v>
      </c>
      <c r="D118" s="1943" t="s">
        <v>491</v>
      </c>
      <c r="E118" s="93"/>
    </row>
    <row r="119" spans="1:5" ht="15.75" thickBot="1" x14ac:dyDescent="0.3">
      <c r="A119" s="1933" t="s">
        <v>99</v>
      </c>
      <c r="B119" s="1209" t="s">
        <v>245</v>
      </c>
      <c r="C119" s="1944">
        <v>765815</v>
      </c>
      <c r="D119" s="1945">
        <v>1098781</v>
      </c>
      <c r="E119" s="93"/>
    </row>
    <row r="120" spans="1:5" x14ac:dyDescent="0.25">
      <c r="A120" s="1932"/>
      <c r="B120" s="1250"/>
      <c r="D120" s="1731"/>
      <c r="E120" s="93"/>
    </row>
    <row r="121" spans="1:5" ht="15.75" thickBot="1" x14ac:dyDescent="0.3">
      <c r="A121" s="962" t="s">
        <v>1810</v>
      </c>
      <c r="B121" s="962" t="s">
        <v>1811</v>
      </c>
      <c r="C121" s="438"/>
      <c r="D121" s="966" t="s">
        <v>1</v>
      </c>
      <c r="E121" s="438"/>
    </row>
    <row r="122" spans="1:5" x14ac:dyDescent="0.25">
      <c r="A122" s="652"/>
      <c r="B122" s="652"/>
      <c r="C122" s="2234" t="s">
        <v>1015</v>
      </c>
      <c r="D122" s="2234"/>
      <c r="E122" s="1737"/>
    </row>
    <row r="123" spans="1:5" ht="15.75" thickBot="1" x14ac:dyDescent="0.3">
      <c r="A123" s="476"/>
      <c r="B123" s="476"/>
      <c r="C123" s="1760">
        <v>2018</v>
      </c>
      <c r="D123" s="1930">
        <v>2017</v>
      </c>
      <c r="E123" s="889"/>
    </row>
    <row r="124" spans="1:5" x14ac:dyDescent="0.25">
      <c r="A124" s="654"/>
      <c r="B124" s="654"/>
      <c r="C124" s="2041"/>
      <c r="D124" s="2042"/>
      <c r="E124" s="669"/>
    </row>
    <row r="125" spans="1:5" ht="15.75" thickBot="1" x14ac:dyDescent="0.3">
      <c r="A125" s="656" t="s">
        <v>955</v>
      </c>
      <c r="B125" s="656" t="s">
        <v>213</v>
      </c>
      <c r="C125" s="2043">
        <v>2103</v>
      </c>
      <c r="D125" s="2044">
        <v>1682</v>
      </c>
      <c r="E125" s="887"/>
    </row>
    <row r="126" spans="1:5" ht="15.75" thickBot="1" x14ac:dyDescent="0.3">
      <c r="A126" s="267"/>
      <c r="B126" s="267"/>
      <c r="C126" s="2045">
        <v>2103</v>
      </c>
      <c r="D126" s="2046">
        <v>1682</v>
      </c>
      <c r="E126" s="888"/>
    </row>
    <row r="127" spans="1:5" x14ac:dyDescent="0.25">
      <c r="A127" s="1932"/>
      <c r="B127" s="1250"/>
      <c r="C127" s="1076"/>
      <c r="D127" s="2059"/>
      <c r="E127" s="93"/>
    </row>
    <row r="128" spans="1:5" x14ac:dyDescent="0.25">
      <c r="A128" s="1932"/>
      <c r="B128" s="1250"/>
      <c r="D128" s="1731"/>
      <c r="E128" s="93"/>
    </row>
    <row r="129" spans="1:12" ht="25.5" x14ac:dyDescent="0.25">
      <c r="A129" s="2040" t="s">
        <v>1829</v>
      </c>
      <c r="B129" s="2040" t="s">
        <v>1830</v>
      </c>
      <c r="D129" s="1731"/>
      <c r="E129" s="93"/>
    </row>
    <row r="130" spans="1:12" ht="39.75" customHeight="1" thickBot="1" x14ac:dyDescent="0.3">
      <c r="A130" s="439" t="s">
        <v>1827</v>
      </c>
      <c r="B130" s="439" t="s">
        <v>1828</v>
      </c>
      <c r="D130" s="27"/>
      <c r="E130" s="966"/>
    </row>
    <row r="131" spans="1:12" ht="15.6" customHeight="1" thickBot="1" x14ac:dyDescent="0.3">
      <c r="A131" s="850" t="s">
        <v>986</v>
      </c>
      <c r="B131" s="850" t="s">
        <v>987</v>
      </c>
      <c r="C131" s="2260" t="s">
        <v>1602</v>
      </c>
      <c r="D131" s="2260"/>
      <c r="E131" s="2258" t="s">
        <v>988</v>
      </c>
      <c r="F131" s="2258" t="s">
        <v>994</v>
      </c>
      <c r="G131" s="850" t="s">
        <v>989</v>
      </c>
      <c r="K131" s="464"/>
      <c r="L131" s="464"/>
    </row>
    <row r="132" spans="1:12" ht="15.75" thickBot="1" x14ac:dyDescent="0.3">
      <c r="A132" s="779" t="s">
        <v>996</v>
      </c>
      <c r="B132" s="779" t="s">
        <v>997</v>
      </c>
      <c r="C132" s="2257" t="s">
        <v>1626</v>
      </c>
      <c r="D132" s="2257"/>
      <c r="E132" s="2259"/>
      <c r="F132" s="2259"/>
      <c r="G132" s="779" t="s">
        <v>998</v>
      </c>
    </row>
    <row r="133" spans="1:12" x14ac:dyDescent="0.25">
      <c r="A133" s="879"/>
      <c r="B133" s="966" t="s">
        <v>1</v>
      </c>
      <c r="C133" s="1957" t="s">
        <v>1218</v>
      </c>
      <c r="D133" s="1957" t="s">
        <v>745</v>
      </c>
      <c r="E133" s="879"/>
      <c r="F133" s="890"/>
      <c r="G133" s="789"/>
    </row>
    <row r="134" spans="1:12" ht="33.75" x14ac:dyDescent="0.25">
      <c r="A134" s="2051" t="s">
        <v>1803</v>
      </c>
      <c r="B134" s="2047">
        <v>97467</v>
      </c>
      <c r="C134" s="2048">
        <v>12826</v>
      </c>
      <c r="D134" s="2048">
        <v>15801</v>
      </c>
      <c r="E134" s="879" t="s">
        <v>991</v>
      </c>
      <c r="F134" s="879" t="s">
        <v>1109</v>
      </c>
      <c r="G134" s="2055" t="s">
        <v>1785</v>
      </c>
    </row>
    <row r="135" spans="1:12" x14ac:dyDescent="0.25">
      <c r="A135" s="2052" t="s">
        <v>1804</v>
      </c>
      <c r="B135" s="1953">
        <v>44109</v>
      </c>
      <c r="C135" s="2049">
        <v>27568</v>
      </c>
      <c r="D135" s="2049">
        <v>33082</v>
      </c>
      <c r="E135" s="967" t="s">
        <v>990</v>
      </c>
      <c r="F135" s="967" t="s">
        <v>995</v>
      </c>
      <c r="G135" s="2052" t="s">
        <v>1786</v>
      </c>
    </row>
    <row r="136" spans="1:12" ht="15.75" thickBot="1" x14ac:dyDescent="0.3">
      <c r="A136" s="2053" t="s">
        <v>1805</v>
      </c>
      <c r="B136" s="2050">
        <v>156500</v>
      </c>
      <c r="C136" s="2029">
        <v>120462</v>
      </c>
      <c r="D136" s="2029">
        <v>45000</v>
      </c>
      <c r="E136" s="880" t="s">
        <v>990</v>
      </c>
      <c r="F136" s="880" t="s">
        <v>995</v>
      </c>
      <c r="G136" s="2056" t="s">
        <v>1787</v>
      </c>
    </row>
    <row r="137" spans="1:12" ht="15.75" thickBot="1" x14ac:dyDescent="0.3">
      <c r="A137" s="2054" t="s">
        <v>1108</v>
      </c>
      <c r="B137" s="1944">
        <v>298076</v>
      </c>
      <c r="C137" s="1944">
        <v>160856</v>
      </c>
      <c r="D137" s="1944">
        <v>93883</v>
      </c>
      <c r="E137" s="877"/>
      <c r="F137" s="877"/>
      <c r="G137" s="1759"/>
    </row>
    <row r="138" spans="1:12" x14ac:dyDescent="0.25">
      <c r="A138" s="31"/>
      <c r="B138" s="31"/>
    </row>
    <row r="139" spans="1:12" x14ac:dyDescent="0.25">
      <c r="A139" s="13"/>
    </row>
    <row r="140" spans="1:12" ht="25.5" thickBot="1" x14ac:dyDescent="0.3">
      <c r="A140" s="962" t="s">
        <v>1831</v>
      </c>
      <c r="B140" s="440" t="s">
        <v>1832</v>
      </c>
      <c r="C140" s="27"/>
      <c r="D140" s="966" t="s">
        <v>1</v>
      </c>
      <c r="E140" s="27"/>
    </row>
    <row r="141" spans="1:12" x14ac:dyDescent="0.25">
      <c r="A141" s="652"/>
      <c r="B141" s="652"/>
      <c r="C141" s="2234" t="s">
        <v>1015</v>
      </c>
      <c r="D141" s="2234"/>
      <c r="E141" s="885"/>
    </row>
    <row r="142" spans="1:12" ht="15.75" thickBot="1" x14ac:dyDescent="0.3">
      <c r="A142" s="103"/>
      <c r="B142" s="653"/>
      <c r="C142" s="964" t="s">
        <v>1218</v>
      </c>
      <c r="D142" s="965" t="s">
        <v>745</v>
      </c>
      <c r="E142" s="653"/>
    </row>
    <row r="143" spans="1:12" x14ac:dyDescent="0.25">
      <c r="A143" s="320" t="s">
        <v>933</v>
      </c>
      <c r="B143" s="320" t="s">
        <v>934</v>
      </c>
      <c r="C143" s="865"/>
      <c r="D143" s="866"/>
      <c r="E143" s="866"/>
    </row>
    <row r="144" spans="1:12" x14ac:dyDescent="0.25">
      <c r="A144" s="660" t="s">
        <v>935</v>
      </c>
      <c r="B144" s="660" t="s">
        <v>936</v>
      </c>
      <c r="C144" s="1946">
        <v>8176</v>
      </c>
      <c r="D144" s="1947">
        <v>8490</v>
      </c>
      <c r="E144" s="93"/>
    </row>
    <row r="145" spans="1:7" x14ac:dyDescent="0.25">
      <c r="A145" s="360" t="s">
        <v>937</v>
      </c>
      <c r="B145" s="360" t="s">
        <v>938</v>
      </c>
      <c r="C145" s="1948">
        <v>109723</v>
      </c>
      <c r="D145" s="1940">
        <v>64790</v>
      </c>
      <c r="E145" s="93"/>
    </row>
    <row r="146" spans="1:7" ht="15.75" thickBot="1" x14ac:dyDescent="0.3">
      <c r="A146" s="656" t="s">
        <v>939</v>
      </c>
      <c r="B146" s="656" t="s">
        <v>940</v>
      </c>
      <c r="C146" s="1949">
        <v>42957</v>
      </c>
      <c r="D146" s="1950">
        <v>20603</v>
      </c>
      <c r="E146" s="93"/>
    </row>
    <row r="147" spans="1:7" ht="15.75" thickBot="1" x14ac:dyDescent="0.3">
      <c r="A147" s="658"/>
      <c r="B147" s="318"/>
      <c r="C147" s="1944">
        <v>160856</v>
      </c>
      <c r="D147" s="1945">
        <v>93883</v>
      </c>
      <c r="E147" s="1568"/>
    </row>
    <row r="148" spans="1:7" x14ac:dyDescent="0.25">
      <c r="A148" s="245"/>
      <c r="B148" s="245"/>
      <c r="C148" s="245"/>
      <c r="D148" s="245"/>
      <c r="E148" s="245"/>
    </row>
    <row r="149" spans="1:7" x14ac:dyDescent="0.25">
      <c r="A149" s="245"/>
      <c r="B149" s="245"/>
      <c r="C149" s="245"/>
      <c r="D149" s="245"/>
      <c r="E149" s="245"/>
    </row>
    <row r="150" spans="1:7" ht="24.75" thickBot="1" x14ac:dyDescent="0.3">
      <c r="A150" s="439" t="s">
        <v>1825</v>
      </c>
      <c r="B150" s="439" t="s">
        <v>1826</v>
      </c>
      <c r="C150" s="245"/>
      <c r="D150" s="245"/>
      <c r="E150" s="966"/>
    </row>
    <row r="151" spans="1:7" ht="21.6" customHeight="1" thickBot="1" x14ac:dyDescent="0.3">
      <c r="A151" s="850" t="s">
        <v>986</v>
      </c>
      <c r="B151" s="850" t="s">
        <v>987</v>
      </c>
      <c r="C151" s="2260" t="s">
        <v>1602</v>
      </c>
      <c r="D151" s="2260"/>
      <c r="E151" s="2258" t="s">
        <v>988</v>
      </c>
      <c r="F151" s="2258" t="s">
        <v>994</v>
      </c>
      <c r="G151" s="850" t="s">
        <v>989</v>
      </c>
    </row>
    <row r="152" spans="1:7" ht="15.75" thickBot="1" x14ac:dyDescent="0.3">
      <c r="A152" s="779" t="s">
        <v>996</v>
      </c>
      <c r="B152" s="779" t="s">
        <v>997</v>
      </c>
      <c r="C152" s="2257" t="s">
        <v>1626</v>
      </c>
      <c r="D152" s="2257"/>
      <c r="E152" s="2259"/>
      <c r="F152" s="2259"/>
      <c r="G152" s="779" t="s">
        <v>998</v>
      </c>
    </row>
    <row r="153" spans="1:7" x14ac:dyDescent="0.25">
      <c r="B153" s="966" t="s">
        <v>1</v>
      </c>
      <c r="C153" s="1957" t="s">
        <v>1218</v>
      </c>
      <c r="D153" s="1957" t="s">
        <v>745</v>
      </c>
    </row>
    <row r="154" spans="1:7" ht="33.75" x14ac:dyDescent="0.25">
      <c r="A154" s="2051" t="s">
        <v>1796</v>
      </c>
      <c r="B154" s="1951">
        <v>316271</v>
      </c>
      <c r="C154" s="1952">
        <v>47966</v>
      </c>
      <c r="D154" s="1952">
        <v>58676</v>
      </c>
      <c r="E154" s="879" t="s">
        <v>1336</v>
      </c>
      <c r="F154" s="879" t="s">
        <v>1337</v>
      </c>
      <c r="G154" s="2051" t="s">
        <v>1788</v>
      </c>
    </row>
    <row r="155" spans="1:7" x14ac:dyDescent="0.25">
      <c r="A155" s="2052" t="s">
        <v>1797</v>
      </c>
      <c r="B155" s="1953">
        <v>42686</v>
      </c>
      <c r="C155" s="1954">
        <v>14940</v>
      </c>
      <c r="D155" s="1954">
        <v>19209</v>
      </c>
      <c r="E155" s="967" t="s">
        <v>990</v>
      </c>
      <c r="F155" s="967" t="s">
        <v>995</v>
      </c>
      <c r="G155" s="2052" t="s">
        <v>1789</v>
      </c>
    </row>
    <row r="156" spans="1:7" x14ac:dyDescent="0.25">
      <c r="A156" s="2052" t="s">
        <v>1798</v>
      </c>
      <c r="B156" s="1953">
        <v>42686</v>
      </c>
      <c r="C156" s="1954">
        <v>21343</v>
      </c>
      <c r="D156" s="1954">
        <v>25612</v>
      </c>
      <c r="E156" s="967" t="s">
        <v>990</v>
      </c>
      <c r="F156" s="967" t="s">
        <v>995</v>
      </c>
      <c r="G156" s="2052" t="s">
        <v>1790</v>
      </c>
    </row>
    <row r="157" spans="1:7" x14ac:dyDescent="0.25">
      <c r="A157" s="2052" t="s">
        <v>1799</v>
      </c>
      <c r="B157" s="1953">
        <v>90000</v>
      </c>
      <c r="C157" s="1954">
        <v>60000</v>
      </c>
      <c r="D157" s="1954">
        <v>70000</v>
      </c>
      <c r="E157" s="967" t="s">
        <v>990</v>
      </c>
      <c r="F157" s="967" t="s">
        <v>995</v>
      </c>
      <c r="G157" s="2052" t="s">
        <v>1791</v>
      </c>
    </row>
    <row r="158" spans="1:7" x14ac:dyDescent="0.25">
      <c r="A158" s="2052" t="s">
        <v>1800</v>
      </c>
      <c r="B158" s="1953">
        <v>90000</v>
      </c>
      <c r="C158" s="1954">
        <v>70000</v>
      </c>
      <c r="D158" s="1954">
        <v>80000</v>
      </c>
      <c r="E158" s="967" t="s">
        <v>990</v>
      </c>
      <c r="F158" s="967" t="s">
        <v>995</v>
      </c>
      <c r="G158" s="2052" t="s">
        <v>1792</v>
      </c>
    </row>
    <row r="159" spans="1:7" x14ac:dyDescent="0.25">
      <c r="A159" s="2052" t="s">
        <v>1801</v>
      </c>
      <c r="B159" s="1953">
        <v>60000</v>
      </c>
      <c r="C159" s="1954">
        <v>53333</v>
      </c>
      <c r="D159" s="1954">
        <v>60000</v>
      </c>
      <c r="E159" s="967" t="s">
        <v>990</v>
      </c>
      <c r="F159" s="967" t="s">
        <v>995</v>
      </c>
      <c r="G159" s="2052" t="s">
        <v>1793</v>
      </c>
    </row>
    <row r="160" spans="1:7" x14ac:dyDescent="0.25">
      <c r="A160" s="2057" t="s">
        <v>1801</v>
      </c>
      <c r="B160" s="1955">
        <v>50000</v>
      </c>
      <c r="C160" s="1954">
        <v>45000</v>
      </c>
      <c r="D160" s="1954">
        <v>50000</v>
      </c>
      <c r="E160" s="967" t="s">
        <v>990</v>
      </c>
      <c r="F160" s="967" t="s">
        <v>995</v>
      </c>
      <c r="G160" s="2052" t="s">
        <v>1794</v>
      </c>
    </row>
    <row r="161" spans="1:11" ht="15.75" thickBot="1" x14ac:dyDescent="0.3">
      <c r="A161" s="2058" t="s">
        <v>1802</v>
      </c>
      <c r="B161" s="1955">
        <v>260000</v>
      </c>
      <c r="C161" s="1956">
        <v>180000</v>
      </c>
      <c r="D161" s="1956" t="s">
        <v>491</v>
      </c>
      <c r="E161" s="1228" t="s">
        <v>990</v>
      </c>
      <c r="F161" s="1228" t="s">
        <v>995</v>
      </c>
      <c r="G161" s="2058" t="s">
        <v>1795</v>
      </c>
    </row>
    <row r="162" spans="1:11" ht="15.75" thickBot="1" x14ac:dyDescent="0.3">
      <c r="A162" s="2054" t="s">
        <v>1108</v>
      </c>
      <c r="B162" s="1916">
        <v>951643</v>
      </c>
      <c r="C162" s="1928">
        <v>492582</v>
      </c>
      <c r="D162" s="1928">
        <v>363497</v>
      </c>
      <c r="E162" s="877"/>
      <c r="F162" s="877"/>
      <c r="G162" s="1759"/>
      <c r="J162" s="3"/>
      <c r="K162" s="3"/>
    </row>
    <row r="163" spans="1:11" x14ac:dyDescent="0.25">
      <c r="G163" s="3"/>
      <c r="H163" s="3"/>
    </row>
    <row r="164" spans="1:11" ht="24.75" thickBot="1" x14ac:dyDescent="0.3">
      <c r="A164" s="439" t="s">
        <v>1833</v>
      </c>
      <c r="B164" s="439" t="s">
        <v>1834</v>
      </c>
      <c r="C164" s="438"/>
      <c r="D164" s="966" t="s">
        <v>1</v>
      </c>
      <c r="E164" s="245"/>
    </row>
    <row r="165" spans="1:11" x14ac:dyDescent="0.25">
      <c r="A165" s="652"/>
      <c r="B165" s="652"/>
      <c r="C165" s="2234" t="s">
        <v>1015</v>
      </c>
      <c r="D165" s="2234"/>
      <c r="E165" s="885"/>
    </row>
    <row r="166" spans="1:11" ht="15.75" thickBot="1" x14ac:dyDescent="0.3">
      <c r="A166" s="103"/>
      <c r="B166" s="103"/>
      <c r="C166" s="964" t="s">
        <v>1218</v>
      </c>
      <c r="D166" s="965" t="s">
        <v>745</v>
      </c>
      <c r="E166" s="653"/>
    </row>
    <row r="167" spans="1:11" x14ac:dyDescent="0.25">
      <c r="A167" s="320" t="s">
        <v>941</v>
      </c>
      <c r="B167" s="320" t="s">
        <v>934</v>
      </c>
      <c r="C167" s="865"/>
      <c r="D167" s="866"/>
      <c r="E167" s="866"/>
    </row>
    <row r="168" spans="1:11" x14ac:dyDescent="0.25">
      <c r="A168" s="660" t="s">
        <v>942</v>
      </c>
      <c r="B168" s="660" t="s">
        <v>943</v>
      </c>
      <c r="C168" s="1946">
        <v>49853</v>
      </c>
      <c r="D168" s="1947">
        <v>50915</v>
      </c>
      <c r="E168" s="93"/>
    </row>
    <row r="169" spans="1:11" x14ac:dyDescent="0.25">
      <c r="A169" s="360" t="s">
        <v>944</v>
      </c>
      <c r="B169" s="360" t="s">
        <v>945</v>
      </c>
      <c r="C169" s="1948">
        <v>322784</v>
      </c>
      <c r="D169" s="1940">
        <v>238425</v>
      </c>
      <c r="E169" s="93"/>
    </row>
    <row r="170" spans="1:11" ht="15.75" thickBot="1" x14ac:dyDescent="0.3">
      <c r="A170" s="360" t="s">
        <v>513</v>
      </c>
      <c r="B170" s="360" t="s">
        <v>510</v>
      </c>
      <c r="C170" s="1949">
        <v>119945</v>
      </c>
      <c r="D170" s="1950">
        <v>74157</v>
      </c>
      <c r="E170" s="93"/>
    </row>
    <row r="171" spans="1:11" ht="15.75" thickBot="1" x14ac:dyDescent="0.3">
      <c r="A171" s="658"/>
      <c r="B171" s="318"/>
      <c r="C171" s="1944">
        <v>492582</v>
      </c>
      <c r="D171" s="1945">
        <v>363497</v>
      </c>
      <c r="E171" s="1568"/>
    </row>
    <row r="172" spans="1:11" x14ac:dyDescent="0.25">
      <c r="A172" s="245"/>
      <c r="B172" s="245"/>
      <c r="C172" s="245"/>
      <c r="D172" s="245"/>
      <c r="E172" s="245"/>
    </row>
    <row r="173" spans="1:11" x14ac:dyDescent="0.25">
      <c r="A173" s="439"/>
      <c r="B173" s="245"/>
      <c r="C173" s="245"/>
      <c r="D173" s="245"/>
      <c r="E173" s="245"/>
    </row>
    <row r="174" spans="1:11" ht="24.75" thickBot="1" x14ac:dyDescent="0.3">
      <c r="A174" s="962" t="s">
        <v>1106</v>
      </c>
      <c r="B174" s="963" t="s">
        <v>1107</v>
      </c>
      <c r="C174" s="438"/>
      <c r="D174" s="966" t="s">
        <v>1</v>
      </c>
      <c r="E174" s="438"/>
    </row>
    <row r="175" spans="1:11" x14ac:dyDescent="0.25">
      <c r="A175" s="652"/>
      <c r="B175" s="652"/>
      <c r="C175" s="2234" t="s">
        <v>1015</v>
      </c>
      <c r="D175" s="2234"/>
      <c r="E175" s="885"/>
    </row>
    <row r="176" spans="1:11" ht="15.75" thickBot="1" x14ac:dyDescent="0.3">
      <c r="A176" s="476"/>
      <c r="B176" s="476"/>
      <c r="C176" s="1760">
        <v>2018</v>
      </c>
      <c r="D176" s="1930">
        <v>2017</v>
      </c>
      <c r="E176" s="889"/>
    </row>
    <row r="177" spans="1:5" x14ac:dyDescent="0.25">
      <c r="A177" s="654"/>
      <c r="B177" s="654"/>
      <c r="C177" s="2041"/>
      <c r="D177" s="2042"/>
      <c r="E177" s="669"/>
    </row>
    <row r="178" spans="1:5" ht="15.75" thickBot="1" x14ac:dyDescent="0.3">
      <c r="A178" s="656" t="s">
        <v>956</v>
      </c>
      <c r="B178" s="656" t="s">
        <v>212</v>
      </c>
      <c r="C178" s="2043">
        <v>37</v>
      </c>
      <c r="D178" s="2044">
        <v>41</v>
      </c>
      <c r="E178" s="887"/>
    </row>
    <row r="179" spans="1:5" ht="15.75" thickBot="1" x14ac:dyDescent="0.3">
      <c r="A179" s="267"/>
      <c r="B179" s="267"/>
      <c r="C179" s="2045">
        <v>37</v>
      </c>
      <c r="D179" s="2046">
        <v>41</v>
      </c>
      <c r="E179" s="888"/>
    </row>
    <row r="180" spans="1:5" x14ac:dyDescent="0.25">
      <c r="A180" s="438"/>
      <c r="B180" s="438"/>
      <c r="C180" s="438"/>
      <c r="D180" s="438"/>
      <c r="E180" s="438"/>
    </row>
    <row r="181" spans="1:5" x14ac:dyDescent="0.25">
      <c r="A181" s="438"/>
      <c r="B181" s="438"/>
      <c r="C181" s="438"/>
      <c r="D181" s="438"/>
      <c r="E181" s="438"/>
    </row>
    <row r="182" spans="1:5" x14ac:dyDescent="0.25">
      <c r="A182" s="438"/>
      <c r="B182" s="438"/>
      <c r="C182" s="438"/>
      <c r="D182" s="438"/>
      <c r="E182" s="438"/>
    </row>
    <row r="183" spans="1:5" x14ac:dyDescent="0.25">
      <c r="A183" s="438"/>
      <c r="B183" s="438"/>
      <c r="C183" s="438"/>
      <c r="D183" s="438"/>
      <c r="E183" s="438"/>
    </row>
    <row r="184" spans="1:5" x14ac:dyDescent="0.25">
      <c r="A184" s="438"/>
      <c r="B184" s="438"/>
      <c r="C184" s="438"/>
      <c r="D184" s="438"/>
      <c r="E184" s="438"/>
    </row>
    <row r="185" spans="1:5" x14ac:dyDescent="0.25">
      <c r="A185" s="438"/>
      <c r="B185" s="438"/>
      <c r="C185" s="438"/>
      <c r="D185" s="438"/>
      <c r="E185" s="438"/>
    </row>
    <row r="186" spans="1:5" x14ac:dyDescent="0.25">
      <c r="A186" s="438"/>
      <c r="B186" s="438"/>
      <c r="C186" s="438"/>
      <c r="D186" s="438"/>
      <c r="E186" s="438"/>
    </row>
    <row r="187" spans="1:5" x14ac:dyDescent="0.25">
      <c r="A187" s="438"/>
      <c r="B187" s="438"/>
      <c r="C187" s="438"/>
      <c r="D187" s="438"/>
      <c r="E187" s="438"/>
    </row>
    <row r="188" spans="1:5" x14ac:dyDescent="0.25">
      <c r="A188" s="438"/>
      <c r="B188" s="438"/>
      <c r="C188" s="438"/>
      <c r="D188" s="438"/>
      <c r="E188" s="438"/>
    </row>
    <row r="189" spans="1:5" x14ac:dyDescent="0.25">
      <c r="A189" s="438"/>
      <c r="B189" s="438"/>
      <c r="C189" s="438"/>
      <c r="D189" s="438"/>
      <c r="E189" s="438"/>
    </row>
    <row r="190" spans="1:5" x14ac:dyDescent="0.25">
      <c r="A190" s="438"/>
      <c r="B190" s="438"/>
      <c r="C190" s="438"/>
      <c r="D190" s="438"/>
      <c r="E190" s="438"/>
    </row>
    <row r="191" spans="1:5" x14ac:dyDescent="0.25">
      <c r="A191" s="438"/>
      <c r="B191" s="438"/>
      <c r="C191" s="438"/>
      <c r="D191" s="438"/>
      <c r="E191" s="438"/>
    </row>
    <row r="192" spans="1:5" x14ac:dyDescent="0.25">
      <c r="A192" s="438"/>
      <c r="B192" s="438"/>
      <c r="C192" s="438"/>
      <c r="D192" s="438"/>
      <c r="E192" s="438"/>
    </row>
    <row r="193" spans="1:5" x14ac:dyDescent="0.25">
      <c r="A193" s="438"/>
      <c r="B193" s="438"/>
      <c r="C193" s="438"/>
      <c r="D193" s="438"/>
      <c r="E193" s="438"/>
    </row>
    <row r="194" spans="1:5" x14ac:dyDescent="0.25">
      <c r="A194" s="438"/>
      <c r="B194" s="438"/>
      <c r="C194" s="438"/>
      <c r="D194" s="438"/>
      <c r="E194" s="438"/>
    </row>
    <row r="195" spans="1:5" x14ac:dyDescent="0.25">
      <c r="A195" s="438"/>
      <c r="B195" s="438"/>
      <c r="C195" s="438"/>
      <c r="D195" s="438"/>
      <c r="E195" s="438"/>
    </row>
    <row r="196" spans="1:5" x14ac:dyDescent="0.25">
      <c r="A196" s="438"/>
      <c r="B196" s="438"/>
      <c r="C196" s="438"/>
      <c r="D196" s="438"/>
      <c r="E196" s="438"/>
    </row>
    <row r="197" spans="1:5" x14ac:dyDescent="0.25">
      <c r="A197" s="438"/>
      <c r="B197" s="438"/>
      <c r="C197" s="438"/>
      <c r="D197" s="438"/>
      <c r="E197" s="438"/>
    </row>
    <row r="198" spans="1:5" x14ac:dyDescent="0.25">
      <c r="A198" s="438"/>
      <c r="B198" s="438"/>
      <c r="C198" s="438"/>
      <c r="D198" s="438"/>
      <c r="E198" s="438"/>
    </row>
    <row r="199" spans="1:5" x14ac:dyDescent="0.25">
      <c r="A199" s="438"/>
      <c r="B199" s="438"/>
      <c r="C199" s="438"/>
      <c r="D199" s="438"/>
      <c r="E199" s="438"/>
    </row>
    <row r="200" spans="1:5" x14ac:dyDescent="0.25">
      <c r="A200" s="438"/>
      <c r="B200" s="438"/>
      <c r="C200" s="438"/>
      <c r="D200" s="438"/>
      <c r="E200" s="438"/>
    </row>
    <row r="201" spans="1:5" x14ac:dyDescent="0.25">
      <c r="A201" s="438"/>
      <c r="B201" s="438"/>
      <c r="C201" s="438"/>
      <c r="D201" s="438"/>
      <c r="E201" s="438"/>
    </row>
    <row r="202" spans="1:5" x14ac:dyDescent="0.25">
      <c r="A202" s="438"/>
      <c r="B202" s="438"/>
      <c r="C202" s="438"/>
      <c r="D202" s="438"/>
      <c r="E202" s="438"/>
    </row>
    <row r="203" spans="1:5" x14ac:dyDescent="0.25">
      <c r="A203" s="438"/>
      <c r="B203" s="438"/>
      <c r="C203" s="438"/>
      <c r="D203" s="438"/>
      <c r="E203" s="438"/>
    </row>
    <row r="204" spans="1:5" x14ac:dyDescent="0.25">
      <c r="A204" s="438"/>
      <c r="B204" s="438"/>
      <c r="C204" s="438"/>
      <c r="D204" s="438"/>
      <c r="E204" s="438"/>
    </row>
    <row r="205" spans="1:5" x14ac:dyDescent="0.25">
      <c r="A205" s="438"/>
      <c r="B205" s="438"/>
      <c r="C205" s="438"/>
      <c r="D205" s="438"/>
      <c r="E205" s="438"/>
    </row>
    <row r="206" spans="1:5" x14ac:dyDescent="0.25">
      <c r="A206" s="438"/>
      <c r="B206" s="438"/>
      <c r="C206" s="438"/>
      <c r="D206" s="438"/>
      <c r="E206" s="438"/>
    </row>
    <row r="207" spans="1:5" x14ac:dyDescent="0.25">
      <c r="A207" s="438"/>
      <c r="B207" s="438"/>
      <c r="C207" s="438"/>
      <c r="D207" s="438"/>
      <c r="E207" s="438"/>
    </row>
    <row r="208" spans="1:5" x14ac:dyDescent="0.25">
      <c r="A208" s="438"/>
      <c r="B208" s="438"/>
      <c r="C208" s="438"/>
      <c r="D208" s="438"/>
      <c r="E208" s="438"/>
    </row>
    <row r="209" spans="1:5" x14ac:dyDescent="0.25">
      <c r="A209" s="438"/>
      <c r="B209" s="438"/>
      <c r="C209" s="438"/>
      <c r="D209" s="438"/>
      <c r="E209" s="438"/>
    </row>
    <row r="210" spans="1:5" x14ac:dyDescent="0.25">
      <c r="A210" s="438"/>
      <c r="B210" s="438"/>
      <c r="C210" s="438"/>
      <c r="D210" s="438"/>
      <c r="E210" s="438"/>
    </row>
    <row r="211" spans="1:5" x14ac:dyDescent="0.25">
      <c r="A211" s="438"/>
      <c r="B211" s="438"/>
      <c r="C211" s="438"/>
      <c r="D211" s="438"/>
      <c r="E211" s="438"/>
    </row>
    <row r="212" spans="1:5" x14ac:dyDescent="0.25">
      <c r="A212" s="438"/>
      <c r="B212" s="438"/>
      <c r="C212" s="438"/>
      <c r="D212" s="438"/>
      <c r="E212" s="438"/>
    </row>
    <row r="213" spans="1:5" x14ac:dyDescent="0.25">
      <c r="A213" s="438"/>
      <c r="B213" s="438"/>
      <c r="C213" s="438"/>
      <c r="D213" s="438"/>
      <c r="E213" s="438"/>
    </row>
    <row r="214" spans="1:5" x14ac:dyDescent="0.25">
      <c r="A214" s="438"/>
      <c r="B214" s="438"/>
      <c r="C214" s="438"/>
      <c r="D214" s="438"/>
      <c r="E214" s="438"/>
    </row>
    <row r="215" spans="1:5" x14ac:dyDescent="0.25">
      <c r="A215" s="438"/>
      <c r="B215" s="438"/>
      <c r="C215" s="438"/>
      <c r="D215" s="438"/>
      <c r="E215" s="438"/>
    </row>
    <row r="216" spans="1:5" x14ac:dyDescent="0.25">
      <c r="A216" s="438"/>
      <c r="B216" s="438"/>
      <c r="C216" s="438"/>
      <c r="D216" s="438"/>
      <c r="E216" s="438"/>
    </row>
    <row r="217" spans="1:5" x14ac:dyDescent="0.25">
      <c r="A217" s="438"/>
      <c r="B217" s="438"/>
      <c r="C217" s="438"/>
      <c r="D217" s="438"/>
      <c r="E217" s="438"/>
    </row>
    <row r="218" spans="1:5" x14ac:dyDescent="0.25">
      <c r="A218" s="438"/>
      <c r="B218" s="438"/>
      <c r="C218" s="438"/>
      <c r="D218" s="438"/>
      <c r="E218" s="438"/>
    </row>
    <row r="219" spans="1:5" x14ac:dyDescent="0.25">
      <c r="A219" s="438"/>
      <c r="B219" s="438"/>
      <c r="C219" s="438"/>
      <c r="D219" s="438"/>
      <c r="E219" s="438"/>
    </row>
    <row r="220" spans="1:5" x14ac:dyDescent="0.25">
      <c r="A220" s="438"/>
      <c r="B220" s="438"/>
      <c r="C220" s="438"/>
      <c r="D220" s="438"/>
      <c r="E220" s="438"/>
    </row>
    <row r="221" spans="1:5" x14ac:dyDescent="0.25">
      <c r="A221" s="438"/>
      <c r="B221" s="438"/>
      <c r="C221" s="438"/>
      <c r="D221" s="438"/>
      <c r="E221" s="438"/>
    </row>
    <row r="222" spans="1:5" x14ac:dyDescent="0.25">
      <c r="A222" s="438"/>
      <c r="B222" s="438"/>
      <c r="C222" s="438"/>
      <c r="D222" s="438"/>
      <c r="E222" s="438"/>
    </row>
    <row r="223" spans="1:5" x14ac:dyDescent="0.25">
      <c r="A223" s="438"/>
      <c r="B223" s="438"/>
      <c r="C223" s="438"/>
      <c r="D223" s="438"/>
      <c r="E223" s="438"/>
    </row>
    <row r="224" spans="1:5" x14ac:dyDescent="0.25">
      <c r="A224" s="438"/>
      <c r="B224" s="438"/>
      <c r="C224" s="438"/>
      <c r="D224" s="438"/>
      <c r="E224" s="438"/>
    </row>
    <row r="225" spans="1:5" x14ac:dyDescent="0.25">
      <c r="A225" s="438"/>
      <c r="B225" s="438"/>
      <c r="C225" s="438"/>
      <c r="D225" s="438"/>
      <c r="E225" s="438"/>
    </row>
    <row r="226" spans="1:5" x14ac:dyDescent="0.25">
      <c r="A226" s="438"/>
      <c r="B226" s="438"/>
      <c r="C226" s="438"/>
      <c r="D226" s="438"/>
      <c r="E226" s="438"/>
    </row>
    <row r="227" spans="1:5" x14ac:dyDescent="0.25">
      <c r="A227" s="438"/>
      <c r="B227" s="438"/>
      <c r="C227" s="438"/>
      <c r="D227" s="438"/>
      <c r="E227" s="438"/>
    </row>
    <row r="228" spans="1:5" x14ac:dyDescent="0.25">
      <c r="A228" s="438"/>
      <c r="B228" s="438"/>
      <c r="C228" s="438"/>
      <c r="D228" s="438"/>
      <c r="E228" s="438"/>
    </row>
    <row r="229" spans="1:5" x14ac:dyDescent="0.25">
      <c r="A229" s="438"/>
      <c r="B229" s="438"/>
      <c r="C229" s="438"/>
      <c r="D229" s="438"/>
      <c r="E229" s="438"/>
    </row>
    <row r="230" spans="1:5" x14ac:dyDescent="0.25">
      <c r="A230" s="438"/>
      <c r="B230" s="438"/>
      <c r="C230" s="438"/>
      <c r="D230" s="438"/>
      <c r="E230" s="438"/>
    </row>
    <row r="231" spans="1:5" x14ac:dyDescent="0.25">
      <c r="A231" s="438"/>
      <c r="B231" s="438"/>
      <c r="C231" s="438"/>
      <c r="D231" s="438"/>
      <c r="E231" s="438"/>
    </row>
    <row r="232" spans="1:5" x14ac:dyDescent="0.25">
      <c r="A232" s="438"/>
      <c r="B232" s="438"/>
      <c r="C232" s="438"/>
      <c r="D232" s="438"/>
      <c r="E232" s="438"/>
    </row>
    <row r="233" spans="1:5" x14ac:dyDescent="0.25">
      <c r="A233" s="438"/>
      <c r="B233" s="438"/>
      <c r="C233" s="438"/>
      <c r="D233" s="438"/>
      <c r="E233" s="438"/>
    </row>
    <row r="234" spans="1:5" x14ac:dyDescent="0.25">
      <c r="A234" s="438"/>
      <c r="B234" s="438"/>
      <c r="C234" s="438"/>
      <c r="D234" s="438"/>
      <c r="E234" s="438"/>
    </row>
    <row r="235" spans="1:5" x14ac:dyDescent="0.25">
      <c r="A235" s="438"/>
      <c r="B235" s="438"/>
      <c r="C235" s="438"/>
      <c r="D235" s="438"/>
      <c r="E235" s="438"/>
    </row>
    <row r="236" spans="1:5" x14ac:dyDescent="0.25">
      <c r="A236" s="438"/>
      <c r="B236" s="438"/>
      <c r="C236" s="438"/>
      <c r="D236" s="438"/>
      <c r="E236" s="438"/>
    </row>
    <row r="237" spans="1:5" x14ac:dyDescent="0.25">
      <c r="A237" s="438"/>
      <c r="B237" s="438"/>
      <c r="C237" s="438"/>
      <c r="D237" s="438"/>
      <c r="E237" s="438"/>
    </row>
    <row r="238" spans="1:5" x14ac:dyDescent="0.25">
      <c r="A238" s="438"/>
      <c r="B238" s="438"/>
      <c r="C238" s="438"/>
      <c r="D238" s="438"/>
      <c r="E238" s="438"/>
    </row>
    <row r="239" spans="1:5" x14ac:dyDescent="0.25">
      <c r="A239" s="438"/>
      <c r="B239" s="438"/>
      <c r="C239" s="438"/>
      <c r="D239" s="438"/>
      <c r="E239" s="438"/>
    </row>
    <row r="240" spans="1:5" x14ac:dyDescent="0.25">
      <c r="A240" s="438"/>
      <c r="B240" s="438"/>
      <c r="C240" s="438"/>
      <c r="D240" s="438"/>
      <c r="E240" s="438"/>
    </row>
    <row r="241" spans="1:5" x14ac:dyDescent="0.25">
      <c r="A241" s="438"/>
      <c r="B241" s="438"/>
      <c r="C241" s="438"/>
      <c r="D241" s="438"/>
      <c r="E241" s="438"/>
    </row>
    <row r="242" spans="1:5" x14ac:dyDescent="0.25">
      <c r="A242" s="438"/>
      <c r="B242" s="438"/>
      <c r="C242" s="438"/>
      <c r="D242" s="438"/>
      <c r="E242" s="438"/>
    </row>
    <row r="243" spans="1:5" x14ac:dyDescent="0.25">
      <c r="A243" s="438"/>
      <c r="B243" s="438"/>
      <c r="C243" s="438"/>
      <c r="D243" s="438"/>
      <c r="E243" s="438"/>
    </row>
    <row r="244" spans="1:5" x14ac:dyDescent="0.25">
      <c r="A244" s="438"/>
      <c r="B244" s="438"/>
      <c r="C244" s="438"/>
      <c r="D244" s="438"/>
      <c r="E244" s="438"/>
    </row>
    <row r="245" spans="1:5" x14ac:dyDescent="0.25">
      <c r="A245" s="438"/>
      <c r="B245" s="438"/>
      <c r="C245" s="438"/>
      <c r="D245" s="438"/>
      <c r="E245" s="438"/>
    </row>
    <row r="246" spans="1:5" x14ac:dyDescent="0.25">
      <c r="A246" s="438"/>
      <c r="B246" s="438"/>
      <c r="C246" s="438"/>
      <c r="D246" s="438"/>
      <c r="E246" s="438"/>
    </row>
    <row r="247" spans="1:5" x14ac:dyDescent="0.25">
      <c r="A247" s="438"/>
      <c r="B247" s="438"/>
      <c r="C247" s="438"/>
      <c r="D247" s="438"/>
      <c r="E247" s="438"/>
    </row>
    <row r="248" spans="1:5" x14ac:dyDescent="0.25">
      <c r="A248" s="438"/>
      <c r="B248" s="438"/>
      <c r="C248" s="438"/>
      <c r="D248" s="438"/>
      <c r="E248" s="438"/>
    </row>
    <row r="249" spans="1:5" x14ac:dyDescent="0.25">
      <c r="A249" s="438"/>
      <c r="B249" s="438"/>
      <c r="C249" s="438"/>
      <c r="D249" s="438"/>
      <c r="E249" s="438"/>
    </row>
    <row r="250" spans="1:5" x14ac:dyDescent="0.25">
      <c r="A250" s="438"/>
      <c r="B250" s="438"/>
      <c r="C250" s="438"/>
      <c r="D250" s="438"/>
      <c r="E250" s="438"/>
    </row>
    <row r="251" spans="1:5" x14ac:dyDescent="0.25">
      <c r="A251" s="438"/>
      <c r="B251" s="438"/>
      <c r="C251" s="438"/>
      <c r="D251" s="438"/>
      <c r="E251" s="438"/>
    </row>
    <row r="252" spans="1:5" x14ac:dyDescent="0.25">
      <c r="A252" s="438"/>
      <c r="B252" s="438"/>
      <c r="C252" s="438"/>
      <c r="D252" s="438"/>
      <c r="E252" s="438"/>
    </row>
    <row r="253" spans="1:5" x14ac:dyDescent="0.25">
      <c r="A253" s="438"/>
      <c r="B253" s="438"/>
      <c r="C253" s="438"/>
      <c r="D253" s="438"/>
      <c r="E253" s="438"/>
    </row>
    <row r="254" spans="1:5" x14ac:dyDescent="0.25">
      <c r="A254" s="438"/>
      <c r="B254" s="438"/>
      <c r="C254" s="438"/>
      <c r="D254" s="438"/>
      <c r="E254" s="438"/>
    </row>
    <row r="255" spans="1:5" x14ac:dyDescent="0.25">
      <c r="A255" s="438"/>
      <c r="B255" s="438"/>
      <c r="C255" s="438"/>
      <c r="D255" s="438"/>
      <c r="E255" s="438"/>
    </row>
    <row r="256" spans="1:5" x14ac:dyDescent="0.25">
      <c r="A256" s="438"/>
      <c r="B256" s="438"/>
      <c r="C256" s="438"/>
      <c r="D256" s="438"/>
      <c r="E256" s="438"/>
    </row>
    <row r="257" spans="1:5" x14ac:dyDescent="0.25">
      <c r="A257" s="438"/>
      <c r="B257" s="438"/>
      <c r="C257" s="438"/>
      <c r="D257" s="438"/>
      <c r="E257" s="438"/>
    </row>
    <row r="258" spans="1:5" x14ac:dyDescent="0.25">
      <c r="A258" s="438"/>
      <c r="B258" s="438"/>
      <c r="C258" s="438"/>
      <c r="D258" s="438"/>
      <c r="E258" s="438"/>
    </row>
    <row r="259" spans="1:5" x14ac:dyDescent="0.25">
      <c r="A259" s="438"/>
      <c r="B259" s="438"/>
      <c r="C259" s="438"/>
      <c r="D259" s="438"/>
      <c r="E259" s="438"/>
    </row>
    <row r="260" spans="1:5" x14ac:dyDescent="0.25">
      <c r="A260" s="438"/>
      <c r="B260" s="438"/>
      <c r="C260" s="438"/>
      <c r="D260" s="438"/>
      <c r="E260" s="438"/>
    </row>
    <row r="261" spans="1:5" x14ac:dyDescent="0.25">
      <c r="A261" s="438"/>
      <c r="B261" s="438"/>
      <c r="C261" s="438"/>
      <c r="D261" s="438"/>
      <c r="E261" s="438"/>
    </row>
    <row r="262" spans="1:5" x14ac:dyDescent="0.25">
      <c r="A262" s="438"/>
      <c r="B262" s="438"/>
      <c r="C262" s="438"/>
      <c r="D262" s="438"/>
      <c r="E262" s="438"/>
    </row>
    <row r="263" spans="1:5" x14ac:dyDescent="0.25">
      <c r="A263" s="438"/>
      <c r="B263" s="438"/>
      <c r="C263" s="438"/>
      <c r="D263" s="438"/>
      <c r="E263" s="438"/>
    </row>
    <row r="264" spans="1:5" x14ac:dyDescent="0.25">
      <c r="A264" s="438"/>
      <c r="B264" s="438"/>
      <c r="C264" s="438"/>
      <c r="D264" s="438"/>
      <c r="E264" s="438"/>
    </row>
    <row r="265" spans="1:5" x14ac:dyDescent="0.25">
      <c r="A265" s="438"/>
      <c r="B265" s="438"/>
      <c r="C265" s="438"/>
      <c r="D265" s="438"/>
      <c r="E265" s="438"/>
    </row>
    <row r="266" spans="1:5" x14ac:dyDescent="0.25">
      <c r="A266" s="438"/>
      <c r="B266" s="438"/>
      <c r="C266" s="438"/>
      <c r="D266" s="438"/>
      <c r="E266" s="438"/>
    </row>
    <row r="267" spans="1:5" x14ac:dyDescent="0.25">
      <c r="A267" s="438"/>
      <c r="B267" s="438"/>
      <c r="C267" s="438"/>
      <c r="D267" s="438"/>
      <c r="E267" s="438"/>
    </row>
    <row r="268" spans="1:5" x14ac:dyDescent="0.25">
      <c r="A268" s="438"/>
      <c r="B268" s="438"/>
      <c r="C268" s="438"/>
      <c r="D268" s="438"/>
      <c r="E268" s="438"/>
    </row>
    <row r="269" spans="1:5" x14ac:dyDescent="0.25">
      <c r="A269" s="438"/>
      <c r="B269" s="438"/>
      <c r="C269" s="438"/>
      <c r="D269" s="438"/>
      <c r="E269" s="438"/>
    </row>
    <row r="270" spans="1:5" x14ac:dyDescent="0.25">
      <c r="A270" s="438"/>
      <c r="B270" s="438"/>
      <c r="C270" s="438"/>
      <c r="D270" s="438"/>
      <c r="E270" s="438"/>
    </row>
    <row r="271" spans="1:5" x14ac:dyDescent="0.25">
      <c r="A271" s="438"/>
      <c r="B271" s="438"/>
      <c r="C271" s="438"/>
      <c r="D271" s="438"/>
      <c r="E271" s="438"/>
    </row>
    <row r="272" spans="1:5" x14ac:dyDescent="0.25">
      <c r="A272" s="438"/>
      <c r="B272" s="438"/>
      <c r="C272" s="438"/>
      <c r="D272" s="438"/>
      <c r="E272" s="438"/>
    </row>
    <row r="273" spans="1:5" x14ac:dyDescent="0.25">
      <c r="A273" s="438"/>
      <c r="B273" s="438"/>
      <c r="C273" s="438"/>
      <c r="D273" s="438"/>
      <c r="E273" s="438"/>
    </row>
    <row r="274" spans="1:5" x14ac:dyDescent="0.25">
      <c r="A274" s="438"/>
      <c r="B274" s="438"/>
      <c r="C274" s="438"/>
      <c r="D274" s="438"/>
      <c r="E274" s="438"/>
    </row>
    <row r="275" spans="1:5" x14ac:dyDescent="0.25">
      <c r="A275" s="438"/>
      <c r="B275" s="438"/>
      <c r="C275" s="438"/>
      <c r="D275" s="438"/>
      <c r="E275" s="438"/>
    </row>
    <row r="276" spans="1:5" x14ac:dyDescent="0.25">
      <c r="A276" s="438"/>
      <c r="B276" s="438"/>
      <c r="C276" s="438"/>
      <c r="D276" s="438"/>
      <c r="E276" s="438"/>
    </row>
    <row r="277" spans="1:5" x14ac:dyDescent="0.25">
      <c r="A277" s="438"/>
      <c r="B277" s="438"/>
      <c r="C277" s="438"/>
      <c r="D277" s="438"/>
      <c r="E277" s="438"/>
    </row>
    <row r="278" spans="1:5" x14ac:dyDescent="0.25">
      <c r="A278" s="438"/>
      <c r="B278" s="438"/>
      <c r="C278" s="438"/>
      <c r="D278" s="438"/>
      <c r="E278" s="438"/>
    </row>
    <row r="279" spans="1:5" x14ac:dyDescent="0.25">
      <c r="A279" s="438"/>
      <c r="B279" s="438"/>
      <c r="C279" s="438"/>
      <c r="D279" s="438"/>
      <c r="E279" s="438"/>
    </row>
    <row r="280" spans="1:5" x14ac:dyDescent="0.25">
      <c r="A280" s="438"/>
      <c r="B280" s="438"/>
      <c r="C280" s="438"/>
      <c r="D280" s="438"/>
      <c r="E280" s="438"/>
    </row>
    <row r="281" spans="1:5" x14ac:dyDescent="0.25">
      <c r="A281" s="438"/>
      <c r="B281" s="438"/>
      <c r="C281" s="438"/>
      <c r="D281" s="438"/>
      <c r="E281" s="438"/>
    </row>
    <row r="282" spans="1:5" x14ac:dyDescent="0.25">
      <c r="A282" s="438"/>
      <c r="B282" s="438"/>
      <c r="C282" s="438"/>
      <c r="D282" s="438"/>
      <c r="E282" s="438"/>
    </row>
    <row r="283" spans="1:5" x14ac:dyDescent="0.25">
      <c r="A283" s="438"/>
      <c r="B283" s="438"/>
      <c r="C283" s="438"/>
      <c r="D283" s="438"/>
      <c r="E283" s="438"/>
    </row>
    <row r="284" spans="1:5" x14ac:dyDescent="0.25">
      <c r="A284" s="438"/>
      <c r="B284" s="438"/>
      <c r="C284" s="438"/>
      <c r="D284" s="438"/>
      <c r="E284" s="438"/>
    </row>
    <row r="285" spans="1:5" x14ac:dyDescent="0.25">
      <c r="A285" s="438"/>
      <c r="B285" s="438"/>
      <c r="C285" s="438"/>
      <c r="D285" s="438"/>
      <c r="E285" s="438"/>
    </row>
    <row r="286" spans="1:5" x14ac:dyDescent="0.25">
      <c r="A286" s="438"/>
      <c r="B286" s="438"/>
      <c r="C286" s="438"/>
      <c r="D286" s="438"/>
      <c r="E286" s="438"/>
    </row>
    <row r="287" spans="1:5" x14ac:dyDescent="0.25">
      <c r="A287" s="438"/>
      <c r="B287" s="438"/>
      <c r="C287" s="438"/>
      <c r="D287" s="438"/>
      <c r="E287" s="438"/>
    </row>
    <row r="288" spans="1:5" x14ac:dyDescent="0.25">
      <c r="A288" s="438"/>
      <c r="B288" s="438"/>
      <c r="C288" s="438"/>
      <c r="D288" s="438"/>
      <c r="E288" s="438"/>
    </row>
    <row r="289" spans="1:5" x14ac:dyDescent="0.25">
      <c r="A289" s="438"/>
      <c r="B289" s="438"/>
      <c r="C289" s="438"/>
      <c r="D289" s="438"/>
      <c r="E289" s="438"/>
    </row>
    <row r="290" spans="1:5" x14ac:dyDescent="0.25">
      <c r="A290" s="438"/>
      <c r="B290" s="438"/>
      <c r="C290" s="438"/>
      <c r="D290" s="438"/>
      <c r="E290" s="438"/>
    </row>
    <row r="291" spans="1:5" x14ac:dyDescent="0.25">
      <c r="A291" s="438"/>
      <c r="B291" s="438"/>
      <c r="C291" s="438"/>
      <c r="D291" s="438"/>
      <c r="E291" s="438"/>
    </row>
    <row r="292" spans="1:5" x14ac:dyDescent="0.25">
      <c r="A292" s="438"/>
      <c r="B292" s="438"/>
      <c r="C292" s="438"/>
      <c r="D292" s="438"/>
      <c r="E292" s="438"/>
    </row>
    <row r="293" spans="1:5" x14ac:dyDescent="0.25">
      <c r="A293" s="438"/>
      <c r="B293" s="438"/>
      <c r="C293" s="438"/>
      <c r="D293" s="438"/>
      <c r="E293" s="438"/>
    </row>
    <row r="294" spans="1:5" x14ac:dyDescent="0.25">
      <c r="A294" s="438"/>
      <c r="B294" s="438"/>
      <c r="C294" s="438"/>
      <c r="D294" s="438"/>
      <c r="E294" s="438"/>
    </row>
    <row r="295" spans="1:5" x14ac:dyDescent="0.25">
      <c r="A295" s="438"/>
      <c r="B295" s="438"/>
      <c r="C295" s="438"/>
      <c r="D295" s="438"/>
      <c r="E295" s="438"/>
    </row>
    <row r="296" spans="1:5" x14ac:dyDescent="0.25">
      <c r="A296" s="438"/>
      <c r="B296" s="438"/>
      <c r="C296" s="438"/>
      <c r="D296" s="438"/>
      <c r="E296" s="438"/>
    </row>
    <row r="297" spans="1:5" x14ac:dyDescent="0.25">
      <c r="A297" s="438"/>
      <c r="B297" s="438"/>
      <c r="C297" s="438"/>
      <c r="D297" s="438"/>
      <c r="E297" s="438"/>
    </row>
    <row r="298" spans="1:5" x14ac:dyDescent="0.25">
      <c r="A298" s="438"/>
      <c r="B298" s="438"/>
      <c r="C298" s="438"/>
      <c r="D298" s="438"/>
      <c r="E298" s="438"/>
    </row>
    <row r="299" spans="1:5" x14ac:dyDescent="0.25">
      <c r="A299" s="438"/>
      <c r="B299" s="438"/>
      <c r="C299" s="438"/>
      <c r="D299" s="438"/>
      <c r="E299" s="438"/>
    </row>
    <row r="300" spans="1:5" x14ac:dyDescent="0.25">
      <c r="A300" s="438"/>
      <c r="B300" s="438"/>
      <c r="C300" s="438"/>
      <c r="D300" s="438"/>
      <c r="E300" s="438"/>
    </row>
    <row r="301" spans="1:5" x14ac:dyDescent="0.25">
      <c r="A301" s="438"/>
      <c r="B301" s="438"/>
      <c r="C301" s="438"/>
      <c r="D301" s="438"/>
      <c r="E301" s="438"/>
    </row>
    <row r="302" spans="1:5" x14ac:dyDescent="0.25">
      <c r="A302" s="438"/>
      <c r="B302" s="438"/>
      <c r="C302" s="438"/>
      <c r="D302" s="438"/>
      <c r="E302" s="438"/>
    </row>
    <row r="303" spans="1:5" x14ac:dyDescent="0.25">
      <c r="A303" s="438"/>
      <c r="B303" s="438"/>
      <c r="C303" s="438"/>
      <c r="D303" s="438"/>
      <c r="E303" s="438"/>
    </row>
    <row r="304" spans="1:5" x14ac:dyDescent="0.25">
      <c r="A304" s="438"/>
      <c r="B304" s="438"/>
      <c r="C304" s="438"/>
      <c r="D304" s="438"/>
      <c r="E304" s="438"/>
    </row>
    <row r="305" spans="1:5" x14ac:dyDescent="0.25">
      <c r="A305" s="438"/>
      <c r="B305" s="438"/>
      <c r="C305" s="438"/>
      <c r="D305" s="438"/>
      <c r="E305" s="438"/>
    </row>
    <row r="306" spans="1:5" x14ac:dyDescent="0.25">
      <c r="A306" s="438"/>
      <c r="B306" s="438"/>
      <c r="C306" s="438"/>
      <c r="D306" s="438"/>
      <c r="E306" s="438"/>
    </row>
    <row r="307" spans="1:5" x14ac:dyDescent="0.25">
      <c r="A307" s="438"/>
      <c r="B307" s="438"/>
      <c r="C307" s="438"/>
      <c r="D307" s="438"/>
      <c r="E307" s="438"/>
    </row>
    <row r="308" spans="1:5" x14ac:dyDescent="0.25">
      <c r="A308" s="438"/>
      <c r="B308" s="438"/>
      <c r="C308" s="438"/>
      <c r="D308" s="438"/>
      <c r="E308" s="438"/>
    </row>
    <row r="309" spans="1:5" x14ac:dyDescent="0.25">
      <c r="A309" s="438"/>
      <c r="B309" s="438"/>
      <c r="C309" s="438"/>
      <c r="D309" s="438"/>
      <c r="E309" s="438"/>
    </row>
    <row r="310" spans="1:5" x14ac:dyDescent="0.25">
      <c r="A310" s="438"/>
      <c r="B310" s="438"/>
      <c r="C310" s="438"/>
      <c r="D310" s="438"/>
      <c r="E310" s="438"/>
    </row>
    <row r="311" spans="1:5" x14ac:dyDescent="0.25">
      <c r="A311" s="438"/>
      <c r="B311" s="438"/>
      <c r="C311" s="438"/>
      <c r="D311" s="438"/>
      <c r="E311" s="438"/>
    </row>
  </sheetData>
  <sheetProtection algorithmName="SHA-512" hashValue="w/YtCa2MBb8UUE2VUankG1c+vUSzAFMpkudDcVWjlaHHe4Vq+c6lRAzqD8+aCU0qZyzueIDNFRk96/96JkCgwg==" saltValue="4oOK5S6Ch39DsgahjiiFUQ==" spinCount="100000" sheet="1" objects="1" scenarios="1"/>
  <mergeCells count="27">
    <mergeCell ref="C175:D175"/>
    <mergeCell ref="B9:B10"/>
    <mergeCell ref="C9:D9"/>
    <mergeCell ref="E131:E132"/>
    <mergeCell ref="C141:D141"/>
    <mergeCell ref="E151:E152"/>
    <mergeCell ref="C165:D165"/>
    <mergeCell ref="C69:D69"/>
    <mergeCell ref="C132:D132"/>
    <mergeCell ref="F131:F132"/>
    <mergeCell ref="F151:F152"/>
    <mergeCell ref="F69:G69"/>
    <mergeCell ref="C131:D131"/>
    <mergeCell ref="C151:D151"/>
    <mergeCell ref="C152:D152"/>
    <mergeCell ref="C85:E85"/>
    <mergeCell ref="C109:D109"/>
    <mergeCell ref="C122:D122"/>
    <mergeCell ref="A9:A10"/>
    <mergeCell ref="G49:I49"/>
    <mergeCell ref="C49:E49"/>
    <mergeCell ref="A11:A12"/>
    <mergeCell ref="B11:B12"/>
    <mergeCell ref="C12:D12"/>
    <mergeCell ref="H10:I10"/>
    <mergeCell ref="F9:I9"/>
    <mergeCell ref="C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58"/>
  <sheetViews>
    <sheetView showGridLines="0" zoomScaleNormal="100" workbookViewId="0">
      <pane ySplit="7" topLeftCell="A8" activePane="bottomLeft" state="frozen"/>
      <selection pane="bottomLeft" activeCell="A8" sqref="A8"/>
    </sheetView>
  </sheetViews>
  <sheetFormatPr defaultColWidth="9.140625" defaultRowHeight="15" outlineLevelCol="1" x14ac:dyDescent="0.25"/>
  <cols>
    <col min="1" max="1" width="45.28515625" style="27" customWidth="1"/>
    <col min="2" max="2" width="45.28515625" style="27" customWidth="1" outlineLevel="1"/>
    <col min="3" max="3" width="10" style="27" customWidth="1"/>
    <col min="4" max="5" width="11" style="27" customWidth="1"/>
    <col min="6" max="6" width="2.42578125" style="27" customWidth="1"/>
    <col min="7" max="8" width="15.85546875" style="27" customWidth="1"/>
    <col min="9" max="9" width="15.42578125" style="27" bestFit="1" customWidth="1"/>
    <col min="10" max="16384" width="9.140625" style="27"/>
  </cols>
  <sheetData>
    <row r="1" spans="1:9" x14ac:dyDescent="0.25">
      <c r="A1" s="26" t="str">
        <f>'Key Figures'!A1</f>
        <v>LATVENERGO KONCERNA KONSOLIDĒTIE un</v>
      </c>
      <c r="B1" s="26" t="str">
        <f>'Key Figures'!B1</f>
        <v>LATVENERGO GROUP CONSOLIDATED and</v>
      </c>
    </row>
    <row r="2" spans="1:9" x14ac:dyDescent="0.25">
      <c r="A2" s="26" t="str">
        <f>'Key Figures'!A2</f>
        <v>AS „LATVENERGO” 2018. GADA FINANŠU PĀRSKATI</v>
      </c>
      <c r="B2" s="26" t="str">
        <f>'Key Figures'!B2</f>
        <v>LATVENERGO AS FINANCIAL STATEMENTS 2018</v>
      </c>
      <c r="D2" s="51"/>
    </row>
    <row r="3" spans="1:9" ht="18.75" x14ac:dyDescent="0.25">
      <c r="A3" s="23" t="s">
        <v>841</v>
      </c>
      <c r="B3" s="23" t="s">
        <v>840</v>
      </c>
      <c r="H3" s="47"/>
    </row>
    <row r="4" spans="1:9" s="47" customFormat="1" ht="19.5" thickBot="1" x14ac:dyDescent="0.25">
      <c r="B4" s="1"/>
      <c r="H4" s="1131" t="str">
        <f>'Profit or Loss'!H4</f>
        <v>EUR’000</v>
      </c>
    </row>
    <row r="5" spans="1:9" s="24" customFormat="1" ht="18.75" x14ac:dyDescent="0.25">
      <c r="A5" s="2062"/>
      <c r="B5" s="2062"/>
      <c r="C5" s="2064" t="s">
        <v>389</v>
      </c>
      <c r="D5" s="2066" t="s">
        <v>737</v>
      </c>
      <c r="E5" s="2066"/>
      <c r="F5" s="172"/>
      <c r="G5" s="2066" t="s">
        <v>1015</v>
      </c>
      <c r="H5" s="2066"/>
    </row>
    <row r="6" spans="1:9" s="22" customFormat="1" ht="15.75" thickBot="1" x14ac:dyDescent="0.3">
      <c r="A6" s="2063"/>
      <c r="B6" s="2063"/>
      <c r="C6" s="2065"/>
      <c r="D6" s="1132" t="s">
        <v>1218</v>
      </c>
      <c r="E6" s="1133" t="s">
        <v>745</v>
      </c>
      <c r="F6" s="1134"/>
      <c r="G6" s="1132" t="s">
        <v>1218</v>
      </c>
      <c r="H6" s="1133" t="s">
        <v>745</v>
      </c>
    </row>
    <row r="7" spans="1:9" s="22" customFormat="1" x14ac:dyDescent="0.25">
      <c r="A7" s="2"/>
      <c r="B7" s="2"/>
      <c r="C7" s="88"/>
      <c r="D7" s="713"/>
      <c r="E7" s="14"/>
      <c r="F7" s="48"/>
      <c r="G7" s="713"/>
      <c r="H7" s="14"/>
    </row>
    <row r="8" spans="1:9" s="22" customFormat="1" x14ac:dyDescent="0.25">
      <c r="A8" s="82" t="s">
        <v>15</v>
      </c>
      <c r="B8" s="83" t="s">
        <v>185</v>
      </c>
      <c r="C8" s="84"/>
      <c r="D8" s="736"/>
      <c r="E8" s="84"/>
      <c r="F8" s="48"/>
      <c r="G8" s="736"/>
      <c r="H8" s="84"/>
    </row>
    <row r="9" spans="1:9" s="22" customFormat="1" x14ac:dyDescent="0.25">
      <c r="A9" s="237" t="s">
        <v>16</v>
      </c>
      <c r="B9" s="238" t="s">
        <v>580</v>
      </c>
      <c r="C9" s="239"/>
      <c r="D9" s="737"/>
      <c r="E9" s="239"/>
      <c r="F9" s="240"/>
      <c r="G9" s="737"/>
      <c r="H9" s="239"/>
    </row>
    <row r="10" spans="1:9" s="22" customFormat="1" x14ac:dyDescent="0.25">
      <c r="A10" s="241" t="s">
        <v>17</v>
      </c>
      <c r="B10" s="178" t="s">
        <v>186</v>
      </c>
      <c r="C10" s="239" t="s">
        <v>576</v>
      </c>
      <c r="D10" s="699">
        <v>19079</v>
      </c>
      <c r="E10" s="180">
        <v>13413</v>
      </c>
      <c r="F10" s="173"/>
      <c r="G10" s="699">
        <v>22813</v>
      </c>
      <c r="H10" s="180">
        <v>17461</v>
      </c>
    </row>
    <row r="11" spans="1:9" s="22" customFormat="1" x14ac:dyDescent="0.25">
      <c r="A11" s="241" t="s">
        <v>18</v>
      </c>
      <c r="B11" s="178" t="s">
        <v>187</v>
      </c>
      <c r="C11" s="239" t="s">
        <v>577</v>
      </c>
      <c r="D11" s="699">
        <v>3297093</v>
      </c>
      <c r="E11" s="180">
        <v>3308985</v>
      </c>
      <c r="F11" s="173"/>
      <c r="G11" s="699">
        <v>1133886</v>
      </c>
      <c r="H11" s="180">
        <v>1231454</v>
      </c>
      <c r="I11" s="1468"/>
    </row>
    <row r="12" spans="1:9" s="22" customFormat="1" x14ac:dyDescent="0.25">
      <c r="A12" s="241" t="s">
        <v>19</v>
      </c>
      <c r="B12" s="178" t="s">
        <v>188</v>
      </c>
      <c r="C12" s="239" t="s">
        <v>578</v>
      </c>
      <c r="D12" s="699">
        <v>467</v>
      </c>
      <c r="E12" s="180">
        <v>753</v>
      </c>
      <c r="F12" s="173"/>
      <c r="G12" s="699">
        <v>61796</v>
      </c>
      <c r="H12" s="180">
        <v>64807</v>
      </c>
    </row>
    <row r="13" spans="1:9" s="22" customFormat="1" x14ac:dyDescent="0.25">
      <c r="A13" s="241" t="s">
        <v>487</v>
      </c>
      <c r="B13" s="178" t="s">
        <v>550</v>
      </c>
      <c r="C13" s="239">
        <v>15</v>
      </c>
      <c r="D13" s="699">
        <v>40</v>
      </c>
      <c r="E13" s="180">
        <v>40</v>
      </c>
      <c r="F13" s="173"/>
      <c r="G13" s="699">
        <v>830542</v>
      </c>
      <c r="H13" s="180">
        <v>817048</v>
      </c>
    </row>
    <row r="14" spans="1:9" s="22" customFormat="1" x14ac:dyDescent="0.25">
      <c r="A14" s="241" t="s">
        <v>1445</v>
      </c>
      <c r="B14" s="178" t="s">
        <v>1446</v>
      </c>
      <c r="C14" s="239" t="s">
        <v>1675</v>
      </c>
      <c r="D14" s="1194">
        <v>0</v>
      </c>
      <c r="E14" s="1193">
        <v>0</v>
      </c>
      <c r="F14" s="173"/>
      <c r="G14" s="699">
        <v>595004</v>
      </c>
      <c r="H14" s="180">
        <v>397976</v>
      </c>
    </row>
    <row r="15" spans="1:9" s="22" customFormat="1" x14ac:dyDescent="0.25">
      <c r="A15" s="241" t="s">
        <v>20</v>
      </c>
      <c r="B15" s="178" t="s">
        <v>560</v>
      </c>
      <c r="C15" s="934" t="s">
        <v>559</v>
      </c>
      <c r="D15" s="699">
        <v>30920</v>
      </c>
      <c r="E15" s="180">
        <v>3229</v>
      </c>
      <c r="F15" s="173"/>
      <c r="G15" s="699">
        <v>331</v>
      </c>
      <c r="H15" s="180">
        <v>284</v>
      </c>
    </row>
    <row r="16" spans="1:9" s="22" customFormat="1" x14ac:dyDescent="0.25">
      <c r="A16" s="303" t="s">
        <v>1225</v>
      </c>
      <c r="B16" s="187" t="s">
        <v>1226</v>
      </c>
      <c r="C16" s="498">
        <v>21</v>
      </c>
      <c r="D16" s="717">
        <v>16935</v>
      </c>
      <c r="E16" s="1193">
        <v>0</v>
      </c>
      <c r="F16" s="173"/>
      <c r="G16" s="717">
        <v>16935</v>
      </c>
      <c r="H16" s="1193">
        <v>0</v>
      </c>
    </row>
    <row r="17" spans="1:8" s="22" customFormat="1" ht="15.75" thickBot="1" x14ac:dyDescent="0.3">
      <c r="A17" s="241" t="s">
        <v>21</v>
      </c>
      <c r="B17" s="178" t="s">
        <v>579</v>
      </c>
      <c r="C17" s="934">
        <v>21</v>
      </c>
      <c r="D17" s="1194">
        <v>0</v>
      </c>
      <c r="E17" s="180">
        <v>16984</v>
      </c>
      <c r="F17" s="173"/>
      <c r="G17" s="1194">
        <v>0</v>
      </c>
      <c r="H17" s="180">
        <v>16984</v>
      </c>
    </row>
    <row r="18" spans="1:8" s="22" customFormat="1" x14ac:dyDescent="0.25">
      <c r="A18" s="252" t="s">
        <v>22</v>
      </c>
      <c r="B18" s="253" t="s">
        <v>581</v>
      </c>
      <c r="C18" s="254"/>
      <c r="D18" s="738">
        <v>3364534</v>
      </c>
      <c r="E18" s="251">
        <v>3343404</v>
      </c>
      <c r="F18" s="173"/>
      <c r="G18" s="738">
        <v>2661307</v>
      </c>
      <c r="H18" s="251">
        <v>2546014</v>
      </c>
    </row>
    <row r="19" spans="1:8" s="22" customFormat="1" x14ac:dyDescent="0.25">
      <c r="A19" s="237" t="s">
        <v>23</v>
      </c>
      <c r="B19" s="237" t="s">
        <v>189</v>
      </c>
      <c r="C19" s="239"/>
      <c r="D19" s="700"/>
      <c r="E19" s="243"/>
      <c r="F19" s="173"/>
      <c r="G19" s="700"/>
      <c r="H19" s="243"/>
    </row>
    <row r="20" spans="1:8" s="22" customFormat="1" x14ac:dyDescent="0.25">
      <c r="A20" s="241" t="s">
        <v>24</v>
      </c>
      <c r="B20" s="241" t="s">
        <v>190</v>
      </c>
      <c r="C20" s="239">
        <v>16</v>
      </c>
      <c r="D20" s="699">
        <v>71975</v>
      </c>
      <c r="E20" s="180">
        <v>76328</v>
      </c>
      <c r="F20" s="173"/>
      <c r="G20" s="699">
        <v>58410</v>
      </c>
      <c r="H20" s="180">
        <v>61824</v>
      </c>
    </row>
    <row r="21" spans="1:8" s="22" customFormat="1" x14ac:dyDescent="0.25">
      <c r="A21" s="241" t="s">
        <v>794</v>
      </c>
      <c r="B21" s="178" t="s">
        <v>795</v>
      </c>
      <c r="C21" s="934" t="s">
        <v>558</v>
      </c>
      <c r="D21" s="935">
        <v>117955</v>
      </c>
      <c r="E21" s="315">
        <v>105369</v>
      </c>
      <c r="F21" s="907"/>
      <c r="G21" s="935">
        <v>81025</v>
      </c>
      <c r="H21" s="315">
        <v>82799</v>
      </c>
    </row>
    <row r="22" spans="1:8" s="22" customFormat="1" x14ac:dyDescent="0.25">
      <c r="A22" s="443" t="s">
        <v>710</v>
      </c>
      <c r="B22" s="443" t="s">
        <v>712</v>
      </c>
      <c r="C22" s="934" t="s">
        <v>1333</v>
      </c>
      <c r="D22" s="935">
        <v>84830</v>
      </c>
      <c r="E22" s="315">
        <v>646761</v>
      </c>
      <c r="F22" s="907"/>
      <c r="G22" s="935">
        <v>14445</v>
      </c>
      <c r="H22" s="315">
        <v>18079</v>
      </c>
    </row>
    <row r="23" spans="1:8" s="22" customFormat="1" x14ac:dyDescent="0.25">
      <c r="A23" s="241" t="s">
        <v>133</v>
      </c>
      <c r="B23" s="178" t="s">
        <v>444</v>
      </c>
      <c r="C23" s="239"/>
      <c r="D23" s="699">
        <v>2598</v>
      </c>
      <c r="E23" s="180">
        <v>3241</v>
      </c>
      <c r="F23" s="173"/>
      <c r="G23" s="699">
        <v>1552</v>
      </c>
      <c r="H23" s="180">
        <v>2205</v>
      </c>
    </row>
    <row r="24" spans="1:8" s="22" customFormat="1" x14ac:dyDescent="0.25">
      <c r="A24" s="241" t="s">
        <v>1447</v>
      </c>
      <c r="B24" s="178" t="s">
        <v>1448</v>
      </c>
      <c r="C24" s="239" t="s">
        <v>1675</v>
      </c>
      <c r="D24" s="1194">
        <v>0</v>
      </c>
      <c r="E24" s="1193">
        <v>0</v>
      </c>
      <c r="F24" s="173"/>
      <c r="G24" s="699">
        <v>170811</v>
      </c>
      <c r="H24" s="180">
        <v>700805</v>
      </c>
    </row>
    <row r="25" spans="1:8" s="22" customFormat="1" x14ac:dyDescent="0.25">
      <c r="A25" s="241" t="s">
        <v>1338</v>
      </c>
      <c r="B25" s="178" t="s">
        <v>1339</v>
      </c>
      <c r="C25" s="239"/>
      <c r="D25" s="1194">
        <v>11619</v>
      </c>
      <c r="E25" s="1193">
        <v>0</v>
      </c>
      <c r="F25" s="173"/>
      <c r="G25" s="699">
        <v>10152</v>
      </c>
      <c r="H25" s="1193">
        <v>0</v>
      </c>
    </row>
    <row r="26" spans="1:8" s="22" customFormat="1" x14ac:dyDescent="0.25">
      <c r="A26" s="178" t="s">
        <v>25</v>
      </c>
      <c r="B26" s="178" t="s">
        <v>191</v>
      </c>
      <c r="C26" s="239">
        <v>23</v>
      </c>
      <c r="D26" s="699">
        <v>15853</v>
      </c>
      <c r="E26" s="180">
        <v>4619</v>
      </c>
      <c r="F26" s="173"/>
      <c r="G26" s="699">
        <v>15853</v>
      </c>
      <c r="H26" s="180">
        <v>4619</v>
      </c>
    </row>
    <row r="27" spans="1:8" s="22" customFormat="1" ht="15.75" thickBot="1" x14ac:dyDescent="0.3">
      <c r="A27" s="246" t="s">
        <v>26</v>
      </c>
      <c r="B27" s="193" t="s">
        <v>192</v>
      </c>
      <c r="C27" s="247">
        <v>18</v>
      </c>
      <c r="D27" s="715">
        <v>129455</v>
      </c>
      <c r="E27" s="195">
        <v>236003</v>
      </c>
      <c r="F27" s="173"/>
      <c r="G27" s="715">
        <v>127554</v>
      </c>
      <c r="H27" s="195">
        <v>232855</v>
      </c>
    </row>
    <row r="28" spans="1:8" s="22" customFormat="1" ht="15.75" thickBot="1" x14ac:dyDescent="0.3">
      <c r="A28" s="256" t="s">
        <v>27</v>
      </c>
      <c r="B28" s="257" t="s">
        <v>193</v>
      </c>
      <c r="C28" s="258"/>
      <c r="D28" s="739">
        <v>434285</v>
      </c>
      <c r="E28" s="255">
        <v>1072321</v>
      </c>
      <c r="F28" s="173"/>
      <c r="G28" s="739">
        <v>479802</v>
      </c>
      <c r="H28" s="608">
        <v>1103186</v>
      </c>
    </row>
    <row r="29" spans="1:8" s="22" customFormat="1" ht="15.75" thickBot="1" x14ac:dyDescent="0.3">
      <c r="A29" s="257" t="s">
        <v>28</v>
      </c>
      <c r="B29" s="257" t="s">
        <v>194</v>
      </c>
      <c r="C29" s="258"/>
      <c r="D29" s="740">
        <v>3798819</v>
      </c>
      <c r="E29" s="260">
        <v>4415725</v>
      </c>
      <c r="F29" s="173"/>
      <c r="G29" s="740">
        <v>3141109</v>
      </c>
      <c r="H29" s="260">
        <v>3649200</v>
      </c>
    </row>
    <row r="30" spans="1:8" s="22" customFormat="1" x14ac:dyDescent="0.25">
      <c r="A30" s="257" t="s">
        <v>1193</v>
      </c>
      <c r="B30" s="257" t="s">
        <v>796</v>
      </c>
      <c r="C30" s="258"/>
      <c r="D30" s="740"/>
      <c r="E30" s="260"/>
      <c r="F30" s="173"/>
      <c r="G30" s="740"/>
      <c r="H30" s="260"/>
    </row>
    <row r="31" spans="1:8" s="22" customFormat="1" x14ac:dyDescent="0.25">
      <c r="A31" s="263" t="s">
        <v>29</v>
      </c>
      <c r="B31" s="263" t="s">
        <v>195</v>
      </c>
      <c r="C31" s="264"/>
      <c r="D31" s="741"/>
      <c r="E31" s="262"/>
      <c r="F31" s="173"/>
      <c r="G31" s="741"/>
      <c r="H31" s="262"/>
    </row>
    <row r="32" spans="1:8" s="22" customFormat="1" x14ac:dyDescent="0.25">
      <c r="A32" s="241" t="s">
        <v>30</v>
      </c>
      <c r="B32" s="178" t="s">
        <v>196</v>
      </c>
      <c r="C32" s="239">
        <v>19</v>
      </c>
      <c r="D32" s="699">
        <v>834791</v>
      </c>
      <c r="E32" s="180">
        <v>1288715</v>
      </c>
      <c r="F32" s="173"/>
      <c r="G32" s="699">
        <v>834791</v>
      </c>
      <c r="H32" s="180">
        <v>1288715</v>
      </c>
    </row>
    <row r="33" spans="1:8" s="22" customFormat="1" x14ac:dyDescent="0.25">
      <c r="A33" s="241" t="s">
        <v>47</v>
      </c>
      <c r="B33" s="178" t="s">
        <v>247</v>
      </c>
      <c r="C33" s="239" t="s">
        <v>575</v>
      </c>
      <c r="D33" s="699">
        <v>1125466</v>
      </c>
      <c r="E33" s="180">
        <v>1125728</v>
      </c>
      <c r="F33" s="173"/>
      <c r="G33" s="699">
        <v>794555</v>
      </c>
      <c r="H33" s="180">
        <v>791681</v>
      </c>
    </row>
    <row r="34" spans="1:8" s="22" customFormat="1" ht="15.75" thickBot="1" x14ac:dyDescent="0.3">
      <c r="A34" s="246" t="s">
        <v>33</v>
      </c>
      <c r="B34" s="193" t="s">
        <v>199</v>
      </c>
      <c r="C34" s="247"/>
      <c r="D34" s="715">
        <v>351350</v>
      </c>
      <c r="E34" s="195">
        <v>424406</v>
      </c>
      <c r="F34" s="173"/>
      <c r="G34" s="715">
        <v>364477</v>
      </c>
      <c r="H34" s="195">
        <v>302242</v>
      </c>
    </row>
    <row r="35" spans="1:8" s="22" customFormat="1" ht="22.5" x14ac:dyDescent="0.2">
      <c r="A35" s="259" t="s">
        <v>667</v>
      </c>
      <c r="B35" s="253" t="s">
        <v>668</v>
      </c>
      <c r="C35" s="254"/>
      <c r="D35" s="726">
        <v>2311607</v>
      </c>
      <c r="E35" s="216">
        <v>2838849</v>
      </c>
      <c r="F35" s="173"/>
      <c r="G35" s="726">
        <v>1993823</v>
      </c>
      <c r="H35" s="216">
        <v>2382638</v>
      </c>
    </row>
    <row r="36" spans="1:8" s="22" customFormat="1" ht="15.75" thickBot="1" x14ac:dyDescent="0.3">
      <c r="A36" s="246" t="s">
        <v>34</v>
      </c>
      <c r="B36" s="249" t="s">
        <v>573</v>
      </c>
      <c r="C36" s="247"/>
      <c r="D36" s="715">
        <v>8458</v>
      </c>
      <c r="E36" s="195">
        <v>8042</v>
      </c>
      <c r="F36" s="173"/>
      <c r="G36" s="715" t="s">
        <v>525</v>
      </c>
      <c r="H36" s="195" t="s">
        <v>525</v>
      </c>
    </row>
    <row r="37" spans="1:8" s="22" customFormat="1" x14ac:dyDescent="0.25">
      <c r="A37" s="252" t="s">
        <v>35</v>
      </c>
      <c r="B37" s="253" t="s">
        <v>200</v>
      </c>
      <c r="C37" s="254"/>
      <c r="D37" s="738">
        <v>2320065</v>
      </c>
      <c r="E37" s="251">
        <v>2846891</v>
      </c>
      <c r="F37" s="173"/>
      <c r="G37" s="738">
        <v>1993823</v>
      </c>
      <c r="H37" s="251">
        <v>2382638</v>
      </c>
    </row>
    <row r="38" spans="1:8" s="22" customFormat="1" x14ac:dyDescent="0.25">
      <c r="A38" s="237" t="s">
        <v>36</v>
      </c>
      <c r="B38" s="237" t="s">
        <v>201</v>
      </c>
      <c r="C38" s="239"/>
      <c r="D38" s="742"/>
      <c r="E38" s="242"/>
      <c r="F38" s="173"/>
      <c r="G38" s="742"/>
      <c r="H38" s="242"/>
    </row>
    <row r="39" spans="1:8" s="22" customFormat="1" x14ac:dyDescent="0.25">
      <c r="A39" s="237" t="s">
        <v>37</v>
      </c>
      <c r="B39" s="237" t="s">
        <v>582</v>
      </c>
      <c r="C39" s="239"/>
      <c r="D39" s="700"/>
      <c r="E39" s="243"/>
      <c r="F39" s="173"/>
      <c r="G39" s="700"/>
      <c r="H39" s="243"/>
    </row>
    <row r="40" spans="1:8" s="22" customFormat="1" x14ac:dyDescent="0.25">
      <c r="A40" s="241" t="s">
        <v>38</v>
      </c>
      <c r="B40" s="178" t="s">
        <v>202</v>
      </c>
      <c r="C40" s="239">
        <v>22</v>
      </c>
      <c r="D40" s="699">
        <v>700028</v>
      </c>
      <c r="E40" s="180">
        <v>718674</v>
      </c>
      <c r="F40" s="173"/>
      <c r="G40" s="699">
        <v>690568</v>
      </c>
      <c r="H40" s="180">
        <v>710125</v>
      </c>
    </row>
    <row r="41" spans="1:8" s="22" customFormat="1" x14ac:dyDescent="0.25">
      <c r="A41" s="241" t="s">
        <v>39</v>
      </c>
      <c r="B41" s="178" t="s">
        <v>203</v>
      </c>
      <c r="C41" s="239">
        <v>12</v>
      </c>
      <c r="D41" s="699">
        <v>12297</v>
      </c>
      <c r="E41" s="1193">
        <v>0</v>
      </c>
      <c r="F41" s="173"/>
      <c r="G41" s="1194">
        <v>0</v>
      </c>
      <c r="H41" s="1193">
        <v>0</v>
      </c>
    </row>
    <row r="42" spans="1:8" s="22" customFormat="1" x14ac:dyDescent="0.25">
      <c r="A42" s="241" t="s">
        <v>171</v>
      </c>
      <c r="B42" s="178" t="s">
        <v>304</v>
      </c>
      <c r="C42" s="239">
        <v>26</v>
      </c>
      <c r="D42" s="699">
        <v>20178</v>
      </c>
      <c r="E42" s="180">
        <v>21910</v>
      </c>
      <c r="F42" s="173"/>
      <c r="G42" s="699">
        <v>8625</v>
      </c>
      <c r="H42" s="180">
        <v>8835</v>
      </c>
    </row>
    <row r="43" spans="1:8" s="22" customFormat="1" x14ac:dyDescent="0.25">
      <c r="A43" s="178" t="s">
        <v>25</v>
      </c>
      <c r="B43" s="178" t="s">
        <v>191</v>
      </c>
      <c r="C43" s="239">
        <v>23</v>
      </c>
      <c r="D43" s="699">
        <v>3923</v>
      </c>
      <c r="E43" s="180">
        <v>4914</v>
      </c>
      <c r="F43" s="173"/>
      <c r="G43" s="699">
        <v>3923</v>
      </c>
      <c r="H43" s="180">
        <v>4914</v>
      </c>
    </row>
    <row r="44" spans="1:8" s="22" customFormat="1" x14ac:dyDescent="0.25">
      <c r="A44" s="178" t="s">
        <v>799</v>
      </c>
      <c r="B44" s="178" t="s">
        <v>1676</v>
      </c>
      <c r="C44" s="239" t="s">
        <v>1477</v>
      </c>
      <c r="D44" s="699">
        <v>143494</v>
      </c>
      <c r="E44" s="180">
        <v>142132</v>
      </c>
      <c r="F44" s="173"/>
      <c r="G44" s="1194">
        <v>0</v>
      </c>
      <c r="H44" s="1193">
        <v>0</v>
      </c>
    </row>
    <row r="45" spans="1:8" s="22" customFormat="1" ht="15.75" thickBot="1" x14ac:dyDescent="0.3">
      <c r="A45" s="303" t="s">
        <v>40</v>
      </c>
      <c r="B45" s="187" t="s">
        <v>204</v>
      </c>
      <c r="C45" s="498" t="s">
        <v>1478</v>
      </c>
      <c r="D45" s="717">
        <v>303519</v>
      </c>
      <c r="E45" s="374">
        <v>350926</v>
      </c>
      <c r="F45" s="173"/>
      <c r="G45" s="717">
        <v>210105</v>
      </c>
      <c r="H45" s="374">
        <v>286085</v>
      </c>
    </row>
    <row r="46" spans="1:8" s="22" customFormat="1" x14ac:dyDescent="0.25">
      <c r="A46" s="252" t="s">
        <v>41</v>
      </c>
      <c r="B46" s="252" t="s">
        <v>583</v>
      </c>
      <c r="C46" s="254"/>
      <c r="D46" s="594">
        <v>1183439</v>
      </c>
      <c r="E46" s="199">
        <v>1238556</v>
      </c>
      <c r="F46" s="173"/>
      <c r="G46" s="594">
        <v>913221</v>
      </c>
      <c r="H46" s="199">
        <v>1009959</v>
      </c>
    </row>
    <row r="47" spans="1:8" s="22" customFormat="1" x14ac:dyDescent="0.25">
      <c r="A47" s="237" t="s">
        <v>42</v>
      </c>
      <c r="B47" s="237" t="s">
        <v>205</v>
      </c>
      <c r="C47" s="239"/>
      <c r="D47" s="743"/>
      <c r="E47" s="204"/>
      <c r="F47" s="173"/>
      <c r="G47" s="743"/>
      <c r="H47" s="204"/>
    </row>
    <row r="48" spans="1:8" s="22" customFormat="1" x14ac:dyDescent="0.25">
      <c r="A48" s="241" t="s">
        <v>43</v>
      </c>
      <c r="B48" s="178" t="s">
        <v>206</v>
      </c>
      <c r="C48" s="239">
        <v>25</v>
      </c>
      <c r="D48" s="699">
        <v>135008</v>
      </c>
      <c r="E48" s="180">
        <v>147072</v>
      </c>
      <c r="F48" s="173"/>
      <c r="G48" s="699">
        <v>92062</v>
      </c>
      <c r="H48" s="180">
        <v>94689</v>
      </c>
    </row>
    <row r="49" spans="1:8" s="22" customFormat="1" x14ac:dyDescent="0.25">
      <c r="A49" s="241" t="s">
        <v>799</v>
      </c>
      <c r="B49" s="178" t="s">
        <v>1192</v>
      </c>
      <c r="C49" s="239" t="s">
        <v>1479</v>
      </c>
      <c r="D49" s="699">
        <v>13271</v>
      </c>
      <c r="E49" s="180">
        <v>12500</v>
      </c>
      <c r="F49" s="173"/>
      <c r="G49" s="1194">
        <v>0</v>
      </c>
      <c r="H49" s="1193">
        <v>0</v>
      </c>
    </row>
    <row r="50" spans="1:8" s="22" customFormat="1" x14ac:dyDescent="0.25">
      <c r="A50" s="241" t="s">
        <v>777</v>
      </c>
      <c r="B50" s="178" t="s">
        <v>780</v>
      </c>
      <c r="C50" s="239" t="s">
        <v>1480</v>
      </c>
      <c r="D50" s="699">
        <v>26438</v>
      </c>
      <c r="E50" s="180">
        <v>31728</v>
      </c>
      <c r="F50" s="173"/>
      <c r="G50" s="699">
        <v>24022</v>
      </c>
      <c r="H50" s="180">
        <v>29358</v>
      </c>
    </row>
    <row r="51" spans="1:8" s="22" customFormat="1" x14ac:dyDescent="0.25">
      <c r="A51" s="241" t="s">
        <v>44</v>
      </c>
      <c r="B51" s="178" t="s">
        <v>207</v>
      </c>
      <c r="C51" s="239"/>
      <c r="D51" s="699">
        <v>2</v>
      </c>
      <c r="E51" s="180">
        <v>27725</v>
      </c>
      <c r="F51" s="173"/>
      <c r="G51" s="1194">
        <v>0</v>
      </c>
      <c r="H51" s="180">
        <v>24739</v>
      </c>
    </row>
    <row r="52" spans="1:8" s="22" customFormat="1" x14ac:dyDescent="0.25">
      <c r="A52" s="241" t="s">
        <v>38</v>
      </c>
      <c r="B52" s="178" t="s">
        <v>202</v>
      </c>
      <c r="C52" s="239">
        <v>22</v>
      </c>
      <c r="D52" s="699">
        <v>114315</v>
      </c>
      <c r="E52" s="180">
        <v>108083</v>
      </c>
      <c r="F52" s="173"/>
      <c r="G52" s="699">
        <v>111700</v>
      </c>
      <c r="H52" s="180">
        <v>104647</v>
      </c>
    </row>
    <row r="53" spans="1:8" s="22" customFormat="1" ht="15.75" thickBot="1" x14ac:dyDescent="0.3">
      <c r="A53" s="193" t="s">
        <v>25</v>
      </c>
      <c r="B53" s="193" t="s">
        <v>191</v>
      </c>
      <c r="C53" s="247">
        <v>23</v>
      </c>
      <c r="D53" s="715">
        <v>6281</v>
      </c>
      <c r="E53" s="195">
        <v>3170</v>
      </c>
      <c r="F53" s="173"/>
      <c r="G53" s="715">
        <v>6281</v>
      </c>
      <c r="H53" s="195">
        <v>3170</v>
      </c>
    </row>
    <row r="54" spans="1:8" s="22" customFormat="1" ht="15.75" thickBot="1" x14ac:dyDescent="0.3">
      <c r="A54" s="256" t="s">
        <v>45</v>
      </c>
      <c r="B54" s="257" t="s">
        <v>208</v>
      </c>
      <c r="C54" s="258"/>
      <c r="D54" s="740">
        <v>295315</v>
      </c>
      <c r="E54" s="260">
        <v>330278</v>
      </c>
      <c r="F54" s="173"/>
      <c r="G54" s="740">
        <v>234065</v>
      </c>
      <c r="H54" s="260">
        <v>256603</v>
      </c>
    </row>
    <row r="55" spans="1:8" s="22" customFormat="1" ht="15.75" thickBot="1" x14ac:dyDescent="0.3">
      <c r="A55" s="266" t="s">
        <v>46</v>
      </c>
      <c r="B55" s="267" t="s">
        <v>209</v>
      </c>
      <c r="C55" s="268"/>
      <c r="D55" s="744">
        <v>3798819</v>
      </c>
      <c r="E55" s="265">
        <v>4415725</v>
      </c>
      <c r="F55" s="173"/>
      <c r="G55" s="744">
        <v>3141109</v>
      </c>
      <c r="H55" s="265">
        <v>3649200</v>
      </c>
    </row>
    <row r="56" spans="1:8" x14ac:dyDescent="0.25">
      <c r="A56" s="245"/>
      <c r="B56" s="245"/>
      <c r="C56" s="245"/>
      <c r="D56" s="245"/>
      <c r="E56" s="245"/>
      <c r="F56" s="245"/>
      <c r="G56" s="245"/>
      <c r="H56" s="245"/>
    </row>
    <row r="57" spans="1:8" x14ac:dyDescent="0.25">
      <c r="A57" s="245"/>
      <c r="B57" s="245"/>
      <c r="C57" s="245"/>
      <c r="D57" s="296"/>
      <c r="E57" s="296"/>
      <c r="F57" s="245"/>
      <c r="G57" s="245"/>
      <c r="H57" s="245"/>
    </row>
    <row r="58" spans="1:8" x14ac:dyDescent="0.25">
      <c r="E58" s="49"/>
    </row>
  </sheetData>
  <sheetProtection algorithmName="SHA-512" hashValue="hCKOtlH+RcFBJuDbb+Mw0fKVuTd2tMnKBsf2uAwZ3AalNHlwKOfpQd5QqnXGRn6xLldFShJJthtlfyxNcSWJZA==" saltValue="+HFJUwERfUu0NYtCvoqC5A==" spinCount="100000" sheet="1" objects="1" scenarios="1"/>
  <mergeCells count="5">
    <mergeCell ref="A5:A6"/>
    <mergeCell ref="B5:B6"/>
    <mergeCell ref="C5:C6"/>
    <mergeCell ref="D5:E5"/>
    <mergeCell ref="G5:H5"/>
  </mergeCells>
  <pageMargins left="1.1811023622047245" right="0" top="0" bottom="0"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81"/>
  <sheetViews>
    <sheetView showGridLines="0" workbookViewId="0">
      <pane ySplit="3" topLeftCell="A4" activePane="bottomLeft" state="frozen"/>
      <selection pane="bottomLeft" activeCell="A4" sqref="A4"/>
    </sheetView>
  </sheetViews>
  <sheetFormatPr defaultColWidth="9.140625" defaultRowHeight="15" outlineLevelRow="1" outlineLevelCol="1" x14ac:dyDescent="0.25"/>
  <cols>
    <col min="1" max="1" width="50.42578125" style="27" customWidth="1"/>
    <col min="2" max="2" width="44.85546875" style="27" customWidth="1" outlineLevel="1"/>
    <col min="3" max="3" width="10.42578125" style="27" customWidth="1"/>
    <col min="4" max="4" width="8.7109375" style="54" customWidth="1"/>
    <col min="5" max="8" width="11.85546875" style="27" customWidth="1"/>
    <col min="9" max="9" width="13" style="27" customWidth="1"/>
    <col min="10" max="10" width="10" style="27" bestFit="1" customWidth="1"/>
    <col min="11" max="16384" width="9.140625" style="27"/>
  </cols>
  <sheetData>
    <row r="1" spans="1:10" x14ac:dyDescent="0.25">
      <c r="A1" s="26" t="str">
        <f>'Key Figures'!A1</f>
        <v>LATVENERGO KONCERNA KONSOLIDĒTIE un</v>
      </c>
      <c r="B1" s="26" t="str">
        <f>'Key Figures'!B1</f>
        <v>LATVENERGO GROUP CONSOLIDATED and</v>
      </c>
      <c r="C1" s="26"/>
      <c r="D1" s="64"/>
    </row>
    <row r="2" spans="1:10" x14ac:dyDescent="0.25">
      <c r="A2" s="26" t="str">
        <f>'Key Figures'!A2</f>
        <v>AS „LATVENERGO” 2018. GADA FINANŠU PĀRSKATI</v>
      </c>
      <c r="B2" s="26" t="str">
        <f>'Key Figures'!B2</f>
        <v>LATVENERGO AS FINANCIAL STATEMENTS 2018</v>
      </c>
      <c r="C2" s="26"/>
      <c r="D2" s="64"/>
    </row>
    <row r="3" spans="1:10" ht="18" x14ac:dyDescent="0.25">
      <c r="A3" s="1" t="s">
        <v>854</v>
      </c>
      <c r="B3" s="1" t="s">
        <v>855</v>
      </c>
      <c r="C3" s="54"/>
    </row>
    <row r="4" spans="1:10" s="47" customFormat="1" ht="18.75" outlineLevel="1" x14ac:dyDescent="0.25">
      <c r="A4" s="1"/>
      <c r="D4" s="65"/>
      <c r="J4" s="269"/>
    </row>
    <row r="5" spans="1:10" s="47" customFormat="1" ht="18.75" x14ac:dyDescent="0.25">
      <c r="A5" s="1"/>
      <c r="D5" s="65"/>
      <c r="J5" s="269"/>
    </row>
    <row r="6" spans="1:10" s="47" customFormat="1" ht="21" thickBot="1" x14ac:dyDescent="0.3">
      <c r="A6" s="270" t="s">
        <v>742</v>
      </c>
      <c r="D6" s="65"/>
      <c r="I6" s="614" t="s">
        <v>51</v>
      </c>
    </row>
    <row r="7" spans="1:10" ht="16.5" customHeight="1" thickBot="1" x14ac:dyDescent="0.3">
      <c r="A7" s="2067"/>
      <c r="B7" s="319"/>
      <c r="C7" s="2067" t="s">
        <v>389</v>
      </c>
      <c r="D7" s="2070" t="s">
        <v>669</v>
      </c>
      <c r="E7" s="2070"/>
      <c r="F7" s="2070"/>
      <c r="G7" s="2070"/>
      <c r="H7" s="2067" t="s">
        <v>49</v>
      </c>
      <c r="I7" s="2067" t="s">
        <v>50</v>
      </c>
    </row>
    <row r="8" spans="1:10" ht="24.75" thickBot="1" x14ac:dyDescent="0.3">
      <c r="A8" s="2068"/>
      <c r="B8" s="279"/>
      <c r="C8" s="2068"/>
      <c r="D8" s="1113" t="s">
        <v>30</v>
      </c>
      <c r="E8" s="1113" t="s">
        <v>47</v>
      </c>
      <c r="F8" s="1113" t="s">
        <v>33</v>
      </c>
      <c r="G8" s="1113" t="s">
        <v>48</v>
      </c>
      <c r="H8" s="2074"/>
      <c r="I8" s="2074"/>
    </row>
    <row r="9" spans="1:10" ht="22.7" customHeight="1" outlineLevel="1" thickBot="1" x14ac:dyDescent="0.3">
      <c r="A9" s="2069"/>
      <c r="B9" s="2069"/>
      <c r="C9" s="2068"/>
      <c r="D9" s="2071" t="s">
        <v>670</v>
      </c>
      <c r="E9" s="2071"/>
      <c r="F9" s="2071"/>
      <c r="G9" s="2071"/>
      <c r="H9" s="2072" t="s">
        <v>1195</v>
      </c>
      <c r="I9" s="2072" t="s">
        <v>249</v>
      </c>
    </row>
    <row r="10" spans="1:10" ht="24.75" outlineLevel="1" thickBot="1" x14ac:dyDescent="0.3">
      <c r="A10" s="2069"/>
      <c r="B10" s="2069"/>
      <c r="C10" s="2074"/>
      <c r="D10" s="1136" t="s">
        <v>196</v>
      </c>
      <c r="E10" s="1136" t="s">
        <v>247</v>
      </c>
      <c r="F10" s="1136" t="s">
        <v>199</v>
      </c>
      <c r="G10" s="1136" t="s">
        <v>248</v>
      </c>
      <c r="H10" s="2073"/>
      <c r="I10" s="2073"/>
    </row>
    <row r="11" spans="1:10" s="30" customFormat="1" ht="11.25" x14ac:dyDescent="0.25">
      <c r="A11" s="316"/>
      <c r="B11" s="316"/>
      <c r="C11" s="281"/>
      <c r="D11" s="282"/>
      <c r="E11" s="282"/>
      <c r="F11" s="282"/>
      <c r="G11" s="282"/>
      <c r="H11" s="282"/>
      <c r="I11" s="103"/>
    </row>
    <row r="12" spans="1:10" ht="12.2" customHeight="1" thickBot="1" x14ac:dyDescent="0.3">
      <c r="A12" s="184"/>
      <c r="B12" s="184"/>
      <c r="C12" s="283"/>
      <c r="D12" s="242"/>
      <c r="E12" s="242"/>
      <c r="F12" s="242"/>
      <c r="G12" s="242"/>
      <c r="H12" s="242"/>
      <c r="I12" s="242"/>
    </row>
    <row r="13" spans="1:10" ht="12.2" customHeight="1" thickBot="1" x14ac:dyDescent="0.3">
      <c r="A13" s="745" t="s">
        <v>648</v>
      </c>
      <c r="B13" s="745" t="s">
        <v>649</v>
      </c>
      <c r="C13" s="746"/>
      <c r="D13" s="659">
        <v>1288715</v>
      </c>
      <c r="E13" s="659">
        <v>933459</v>
      </c>
      <c r="F13" s="659">
        <v>189455</v>
      </c>
      <c r="G13" s="659">
        <v>2411629</v>
      </c>
      <c r="H13" s="659">
        <v>7084</v>
      </c>
      <c r="I13" s="659">
        <v>2418713</v>
      </c>
    </row>
    <row r="14" spans="1:10" ht="12.2" customHeight="1" x14ac:dyDescent="0.25">
      <c r="A14" s="187"/>
      <c r="B14" s="187"/>
      <c r="C14" s="188"/>
      <c r="D14" s="146"/>
      <c r="E14" s="97"/>
      <c r="F14" s="97"/>
      <c r="G14" s="146"/>
      <c r="H14" s="97"/>
      <c r="I14" s="677"/>
    </row>
    <row r="15" spans="1:10" ht="24.75" customHeight="1" thickBot="1" x14ac:dyDescent="0.25">
      <c r="A15" s="1149" t="s">
        <v>852</v>
      </c>
      <c r="B15" s="1150" t="s">
        <v>1235</v>
      </c>
      <c r="C15" s="1151"/>
      <c r="D15" s="1445">
        <v>0</v>
      </c>
      <c r="E15" s="1445">
        <v>0</v>
      </c>
      <c r="F15" s="1152">
        <v>-10</v>
      </c>
      <c r="G15" s="1153">
        <v>-10</v>
      </c>
      <c r="H15" s="1445">
        <v>0</v>
      </c>
      <c r="I15" s="1153">
        <v>-10</v>
      </c>
    </row>
    <row r="16" spans="1:10" ht="12.2" customHeight="1" thickBot="1" x14ac:dyDescent="0.3">
      <c r="A16" s="745" t="s">
        <v>853</v>
      </c>
      <c r="B16" s="745" t="s">
        <v>856</v>
      </c>
      <c r="C16" s="746"/>
      <c r="D16" s="659">
        <v>1288715</v>
      </c>
      <c r="E16" s="659">
        <v>933459</v>
      </c>
      <c r="F16" s="659">
        <v>189445</v>
      </c>
      <c r="G16" s="659">
        <v>2411619</v>
      </c>
      <c r="H16" s="659">
        <v>7084</v>
      </c>
      <c r="I16" s="659">
        <v>2418703</v>
      </c>
    </row>
    <row r="17" spans="1:9" ht="12.2" customHeight="1" x14ac:dyDescent="0.25">
      <c r="A17" s="320"/>
      <c r="B17" s="320"/>
      <c r="C17" s="188"/>
      <c r="D17" s="146"/>
      <c r="E17" s="97"/>
      <c r="F17" s="97"/>
      <c r="G17" s="146"/>
      <c r="H17" s="97"/>
      <c r="I17" s="1140"/>
    </row>
    <row r="18" spans="1:9" ht="12.2" customHeight="1" x14ac:dyDescent="0.2">
      <c r="A18" s="175" t="s">
        <v>740</v>
      </c>
      <c r="B18" s="175" t="s">
        <v>741</v>
      </c>
      <c r="C18" s="220" t="s">
        <v>574</v>
      </c>
      <c r="D18" s="1199">
        <v>0</v>
      </c>
      <c r="E18" s="1199">
        <v>0</v>
      </c>
      <c r="F18" s="612">
        <v>-90142</v>
      </c>
      <c r="G18" s="613">
        <v>-90142</v>
      </c>
      <c r="H18" s="612">
        <v>-1393</v>
      </c>
      <c r="I18" s="613">
        <v>-91535</v>
      </c>
    </row>
    <row r="19" spans="1:9" ht="22.5" x14ac:dyDescent="0.2">
      <c r="A19" s="939" t="s">
        <v>684</v>
      </c>
      <c r="B19" s="939" t="s">
        <v>1200</v>
      </c>
      <c r="C19" s="182" t="s">
        <v>575</v>
      </c>
      <c r="D19" s="1155">
        <v>0</v>
      </c>
      <c r="E19" s="276">
        <v>-4377</v>
      </c>
      <c r="F19" s="276">
        <v>4377</v>
      </c>
      <c r="G19" s="1155">
        <v>0</v>
      </c>
      <c r="H19" s="1155">
        <v>0</v>
      </c>
      <c r="I19" s="1155">
        <v>0</v>
      </c>
    </row>
    <row r="20" spans="1:9" ht="23.25" customHeight="1" x14ac:dyDescent="0.2">
      <c r="A20" s="947" t="s">
        <v>1196</v>
      </c>
      <c r="B20" s="948" t="s">
        <v>739</v>
      </c>
      <c r="C20" s="283"/>
      <c r="D20" s="1155">
        <v>0</v>
      </c>
      <c r="E20" s="289">
        <v>-4377</v>
      </c>
      <c r="F20" s="289">
        <v>-85765</v>
      </c>
      <c r="G20" s="289">
        <v>-90142</v>
      </c>
      <c r="H20" s="289">
        <v>-1393</v>
      </c>
      <c r="I20" s="289">
        <v>-91535</v>
      </c>
    </row>
    <row r="21" spans="1:9" ht="12.2" customHeight="1" x14ac:dyDescent="0.25">
      <c r="A21" s="187"/>
      <c r="B21" s="187"/>
      <c r="C21" s="188"/>
      <c r="D21" s="97"/>
      <c r="E21" s="97"/>
      <c r="F21" s="97"/>
      <c r="G21" s="97"/>
      <c r="H21" s="97"/>
      <c r="I21" s="98"/>
    </row>
    <row r="22" spans="1:9" ht="12.2" customHeight="1" x14ac:dyDescent="0.2">
      <c r="A22" s="952" t="s">
        <v>11</v>
      </c>
      <c r="B22" s="952" t="s">
        <v>181</v>
      </c>
      <c r="C22" s="220"/>
      <c r="D22" s="1199">
        <v>0</v>
      </c>
      <c r="E22" s="1199">
        <v>0</v>
      </c>
      <c r="F22" s="262">
        <v>319670</v>
      </c>
      <c r="G22" s="292">
        <v>319670</v>
      </c>
      <c r="H22" s="262">
        <v>2351</v>
      </c>
      <c r="I22" s="292">
        <v>322021</v>
      </c>
    </row>
    <row r="23" spans="1:9" ht="12.2" customHeight="1" x14ac:dyDescent="0.2">
      <c r="A23" s="939" t="s">
        <v>1197</v>
      </c>
      <c r="B23" s="939" t="s">
        <v>858</v>
      </c>
      <c r="C23" s="179" t="s">
        <v>1105</v>
      </c>
      <c r="D23" s="1155">
        <v>0</v>
      </c>
      <c r="E23" s="275">
        <v>196646</v>
      </c>
      <c r="F23" s="287">
        <v>1056</v>
      </c>
      <c r="G23" s="288">
        <v>197702</v>
      </c>
      <c r="H23" s="1155">
        <v>0</v>
      </c>
      <c r="I23" s="288">
        <v>197702</v>
      </c>
    </row>
    <row r="24" spans="1:9" ht="12" customHeight="1" x14ac:dyDescent="0.2">
      <c r="A24" s="948" t="s">
        <v>1185</v>
      </c>
      <c r="B24" s="948" t="s">
        <v>834</v>
      </c>
      <c r="C24" s="283"/>
      <c r="D24" s="1155">
        <v>0</v>
      </c>
      <c r="E24" s="293">
        <v>196646</v>
      </c>
      <c r="F24" s="242">
        <v>320726</v>
      </c>
      <c r="G24" s="242">
        <v>517372</v>
      </c>
      <c r="H24" s="242">
        <v>2351</v>
      </c>
      <c r="I24" s="242">
        <v>519723</v>
      </c>
    </row>
    <row r="25" spans="1:9" ht="12.2" customHeight="1" thickBot="1" x14ac:dyDescent="0.3">
      <c r="A25" s="290"/>
      <c r="B25" s="290"/>
      <c r="C25" s="291"/>
      <c r="D25" s="250"/>
      <c r="E25" s="250"/>
      <c r="F25" s="250"/>
      <c r="G25" s="250"/>
      <c r="H25" s="250"/>
      <c r="I25" s="250"/>
    </row>
    <row r="26" spans="1:9" ht="12.2" customHeight="1" thickBot="1" x14ac:dyDescent="0.3">
      <c r="A26" s="745" t="s">
        <v>743</v>
      </c>
      <c r="B26" s="745" t="s">
        <v>744</v>
      </c>
      <c r="C26" s="746"/>
      <c r="D26" s="659">
        <v>1288715</v>
      </c>
      <c r="E26" s="659">
        <v>1125728</v>
      </c>
      <c r="F26" s="659">
        <v>424406</v>
      </c>
      <c r="G26" s="659">
        <v>2838849</v>
      </c>
      <c r="H26" s="659">
        <v>8042</v>
      </c>
      <c r="I26" s="659">
        <v>2846891</v>
      </c>
    </row>
    <row r="27" spans="1:9" ht="12.2" customHeight="1" x14ac:dyDescent="0.25">
      <c r="A27" s="320"/>
      <c r="B27" s="320"/>
      <c r="C27" s="188"/>
      <c r="D27" s="146"/>
      <c r="E27" s="97"/>
      <c r="F27" s="97"/>
      <c r="G27" s="146"/>
      <c r="H27" s="97"/>
      <c r="I27" s="677"/>
    </row>
    <row r="28" spans="1:9" ht="15.75" thickBot="1" x14ac:dyDescent="0.25">
      <c r="A28" s="1149" t="s">
        <v>1236</v>
      </c>
      <c r="B28" s="1150" t="s">
        <v>1237</v>
      </c>
      <c r="C28" s="1446">
        <v>2.2799999999999998</v>
      </c>
      <c r="D28" s="1445">
        <v>0</v>
      </c>
      <c r="E28" s="1445">
        <v>0</v>
      </c>
      <c r="F28" s="1152">
        <v>-290</v>
      </c>
      <c r="G28" s="1153">
        <v>-290</v>
      </c>
      <c r="H28" s="1445">
        <v>0</v>
      </c>
      <c r="I28" s="1153">
        <v>-290</v>
      </c>
    </row>
    <row r="29" spans="1:9" ht="12.2" customHeight="1" thickBot="1" x14ac:dyDescent="0.3">
      <c r="A29" s="745" t="s">
        <v>1242</v>
      </c>
      <c r="B29" s="745" t="s">
        <v>1243</v>
      </c>
      <c r="C29" s="746"/>
      <c r="D29" s="659">
        <v>1288715</v>
      </c>
      <c r="E29" s="659">
        <v>1125728</v>
      </c>
      <c r="F29" s="659">
        <v>424116</v>
      </c>
      <c r="G29" s="659">
        <v>2838559</v>
      </c>
      <c r="H29" s="659">
        <v>8042</v>
      </c>
      <c r="I29" s="659">
        <v>2846601</v>
      </c>
    </row>
    <row r="30" spans="1:9" ht="12.2" customHeight="1" x14ac:dyDescent="0.25">
      <c r="A30" s="320"/>
      <c r="B30" s="320"/>
      <c r="C30" s="188"/>
      <c r="D30" s="146"/>
      <c r="E30" s="97"/>
      <c r="F30" s="97"/>
      <c r="G30" s="146"/>
      <c r="H30" s="97"/>
      <c r="I30" s="677"/>
    </row>
    <row r="31" spans="1:9" ht="12.2" customHeight="1" x14ac:dyDescent="0.2">
      <c r="A31" s="175" t="s">
        <v>1244</v>
      </c>
      <c r="B31" s="175" t="s">
        <v>1245</v>
      </c>
      <c r="C31" s="1676">
        <v>19</v>
      </c>
      <c r="D31" s="616">
        <v>-454413</v>
      </c>
      <c r="E31" s="262" t="s">
        <v>491</v>
      </c>
      <c r="F31" s="262" t="s">
        <v>491</v>
      </c>
      <c r="G31" s="1156">
        <v>-454413</v>
      </c>
      <c r="H31" s="1199">
        <v>0</v>
      </c>
      <c r="I31" s="1156">
        <v>-454413</v>
      </c>
    </row>
    <row r="32" spans="1:9" ht="12.2" customHeight="1" x14ac:dyDescent="0.2">
      <c r="A32" s="187" t="s">
        <v>1515</v>
      </c>
      <c r="B32" s="581" t="s">
        <v>1514</v>
      </c>
      <c r="C32" s="1612" t="s">
        <v>1604</v>
      </c>
      <c r="D32" s="616">
        <v>489</v>
      </c>
      <c r="E32" s="97" t="s">
        <v>491</v>
      </c>
      <c r="F32" s="97" t="s">
        <v>491</v>
      </c>
      <c r="G32" s="1156">
        <v>489</v>
      </c>
      <c r="H32" s="1199"/>
      <c r="I32" s="1156">
        <v>489</v>
      </c>
    </row>
    <row r="33" spans="1:9" ht="12.2" customHeight="1" x14ac:dyDescent="0.2">
      <c r="A33" s="178" t="s">
        <v>1238</v>
      </c>
      <c r="B33" s="178" t="s">
        <v>1239</v>
      </c>
      <c r="C33" s="179" t="s">
        <v>574</v>
      </c>
      <c r="D33" s="1198">
        <v>0</v>
      </c>
      <c r="E33" s="243" t="s">
        <v>525</v>
      </c>
      <c r="F33" s="287">
        <v>-156418</v>
      </c>
      <c r="G33" s="288">
        <v>-156418</v>
      </c>
      <c r="H33" s="287">
        <v>-2116</v>
      </c>
      <c r="I33" s="288">
        <v>-158534</v>
      </c>
    </row>
    <row r="34" spans="1:9" ht="12" customHeight="1" x14ac:dyDescent="0.2">
      <c r="A34" s="939" t="s">
        <v>1240</v>
      </c>
      <c r="B34" s="939" t="s">
        <v>1241</v>
      </c>
      <c r="C34" s="946" t="s">
        <v>575</v>
      </c>
      <c r="D34" s="1198">
        <v>0</v>
      </c>
      <c r="E34" s="923">
        <v>-10229</v>
      </c>
      <c r="F34" s="923">
        <v>10229</v>
      </c>
      <c r="G34" s="1155">
        <v>0</v>
      </c>
      <c r="H34" s="1155">
        <v>0</v>
      </c>
      <c r="I34" s="1155">
        <v>0</v>
      </c>
    </row>
    <row r="35" spans="1:9" ht="22.5" x14ac:dyDescent="0.2">
      <c r="A35" s="947" t="s">
        <v>1196</v>
      </c>
      <c r="B35" s="948" t="s">
        <v>739</v>
      </c>
      <c r="C35" s="949"/>
      <c r="D35" s="289">
        <v>-453924</v>
      </c>
      <c r="E35" s="289">
        <v>-10229</v>
      </c>
      <c r="F35" s="289">
        <v>-146189</v>
      </c>
      <c r="G35" s="289">
        <v>-610342</v>
      </c>
      <c r="H35" s="289">
        <v>-2116</v>
      </c>
      <c r="I35" s="289">
        <v>-612458</v>
      </c>
    </row>
    <row r="36" spans="1:9" ht="12.2" customHeight="1" x14ac:dyDescent="0.25">
      <c r="A36" s="932"/>
      <c r="B36" s="932"/>
      <c r="C36" s="950"/>
      <c r="D36" s="112"/>
      <c r="E36" s="112"/>
      <c r="F36" s="112"/>
      <c r="G36" s="112"/>
      <c r="H36" s="112"/>
      <c r="I36" s="951"/>
    </row>
    <row r="37" spans="1:9" ht="12.2" customHeight="1" x14ac:dyDescent="0.2">
      <c r="A37" s="952" t="s">
        <v>11</v>
      </c>
      <c r="B37" s="952" t="s">
        <v>181</v>
      </c>
      <c r="C37" s="936"/>
      <c r="D37" s="1198">
        <v>0</v>
      </c>
      <c r="E37" s="1198">
        <v>0</v>
      </c>
      <c r="F37" s="953">
        <v>73423</v>
      </c>
      <c r="G37" s="954">
        <v>73423</v>
      </c>
      <c r="H37" s="953">
        <v>2532</v>
      </c>
      <c r="I37" s="954">
        <v>75955</v>
      </c>
    </row>
    <row r="38" spans="1:9" ht="12.2" customHeight="1" x14ac:dyDescent="0.2">
      <c r="A38" s="939" t="s">
        <v>1197</v>
      </c>
      <c r="B38" s="939" t="s">
        <v>858</v>
      </c>
      <c r="C38" s="955" t="s">
        <v>1105</v>
      </c>
      <c r="D38" s="1198">
        <v>0</v>
      </c>
      <c r="E38" s="580">
        <v>9967</v>
      </c>
      <c r="F38" s="1198"/>
      <c r="G38" s="922">
        <v>9967</v>
      </c>
      <c r="H38" s="1155">
        <v>0</v>
      </c>
      <c r="I38" s="922">
        <v>9967</v>
      </c>
    </row>
    <row r="39" spans="1:9" ht="12.2" customHeight="1" x14ac:dyDescent="0.2">
      <c r="A39" s="948" t="s">
        <v>1185</v>
      </c>
      <c r="B39" s="948" t="s">
        <v>834</v>
      </c>
      <c r="C39" s="949"/>
      <c r="D39" s="1155">
        <v>0</v>
      </c>
      <c r="E39" s="945">
        <v>9967</v>
      </c>
      <c r="F39" s="945">
        <v>73423</v>
      </c>
      <c r="G39" s="956">
        <v>83390</v>
      </c>
      <c r="H39" s="956">
        <v>2532</v>
      </c>
      <c r="I39" s="956">
        <v>85922</v>
      </c>
    </row>
    <row r="40" spans="1:9" ht="12.2" customHeight="1" thickBot="1" x14ac:dyDescent="0.3">
      <c r="A40" s="290"/>
      <c r="B40" s="290"/>
      <c r="C40" s="291"/>
      <c r="D40" s="250"/>
      <c r="E40" s="250"/>
      <c r="F40" s="250"/>
      <c r="G40" s="250"/>
      <c r="H40" s="250"/>
      <c r="I40" s="250"/>
    </row>
    <row r="41" spans="1:9" ht="12.2" customHeight="1" thickBot="1" x14ac:dyDescent="0.3">
      <c r="A41" s="745" t="s">
        <v>1223</v>
      </c>
      <c r="B41" s="745" t="s">
        <v>1224</v>
      </c>
      <c r="C41" s="746"/>
      <c r="D41" s="659">
        <v>834791</v>
      </c>
      <c r="E41" s="659">
        <v>1125466</v>
      </c>
      <c r="F41" s="659">
        <v>351350</v>
      </c>
      <c r="G41" s="659">
        <v>2311607</v>
      </c>
      <c r="H41" s="659">
        <v>8458</v>
      </c>
      <c r="I41" s="659">
        <v>2320065</v>
      </c>
    </row>
    <row r="42" spans="1:9" ht="12.2" customHeight="1" x14ac:dyDescent="0.25">
      <c r="A42" s="320"/>
      <c r="B42" s="320"/>
      <c r="C42" s="321"/>
      <c r="D42" s="94"/>
      <c r="E42" s="94"/>
      <c r="F42" s="94"/>
      <c r="G42" s="94"/>
      <c r="H42" s="94"/>
      <c r="I42" s="94"/>
    </row>
    <row r="43" spans="1:9" ht="12.2" customHeight="1" x14ac:dyDescent="0.25">
      <c r="A43" s="320"/>
      <c r="B43" s="320"/>
      <c r="C43" s="321"/>
      <c r="D43" s="94"/>
      <c r="E43" s="94"/>
      <c r="F43" s="94"/>
      <c r="G43" s="94"/>
      <c r="H43" s="94"/>
      <c r="I43" s="94"/>
    </row>
    <row r="44" spans="1:9" ht="12.2" customHeight="1" x14ac:dyDescent="0.25">
      <c r="A44" s="320"/>
      <c r="B44" s="320"/>
      <c r="C44" s="321"/>
      <c r="D44" s="94"/>
      <c r="E44" s="94"/>
      <c r="F44" s="94"/>
      <c r="G44" s="94"/>
      <c r="H44" s="94"/>
      <c r="I44" s="94"/>
    </row>
    <row r="45" spans="1:9" x14ac:dyDescent="0.25">
      <c r="A45" s="245"/>
      <c r="B45" s="245"/>
      <c r="C45" s="245"/>
      <c r="D45" s="893"/>
      <c r="E45" s="893"/>
      <c r="F45" s="893"/>
      <c r="G45" s="893"/>
      <c r="H45" s="893"/>
      <c r="I45" s="893"/>
    </row>
    <row r="46" spans="1:9" x14ac:dyDescent="0.25">
      <c r="A46" s="245"/>
      <c r="B46" s="245"/>
      <c r="C46" s="245"/>
      <c r="D46" s="295"/>
      <c r="E46" s="245"/>
      <c r="F46" s="245"/>
      <c r="G46" s="245"/>
      <c r="H46" s="296"/>
      <c r="I46" s="245"/>
    </row>
    <row r="47" spans="1:9" x14ac:dyDescent="0.25">
      <c r="A47" s="245"/>
      <c r="B47" s="245"/>
      <c r="C47" s="245"/>
      <c r="D47" s="295"/>
      <c r="E47" s="245"/>
      <c r="F47" s="245"/>
      <c r="G47" s="245"/>
      <c r="H47" s="245"/>
      <c r="I47" s="245"/>
    </row>
    <row r="48" spans="1:9" ht="21" thickBot="1" x14ac:dyDescent="0.3">
      <c r="A48" s="270" t="s">
        <v>1178</v>
      </c>
      <c r="B48" s="297"/>
      <c r="C48" s="297"/>
      <c r="D48" s="298"/>
      <c r="E48" s="298"/>
      <c r="F48" s="299"/>
      <c r="G48" s="615" t="str">
        <f>I6</f>
        <v>EUR'000</v>
      </c>
      <c r="H48" s="245"/>
      <c r="I48" s="245"/>
    </row>
    <row r="49" spans="1:9" ht="23.25" customHeight="1" thickTop="1" x14ac:dyDescent="0.25">
      <c r="A49" s="2080"/>
      <c r="B49" s="280"/>
      <c r="C49" s="2077" t="s">
        <v>389</v>
      </c>
      <c r="D49" s="2076" t="s">
        <v>1194</v>
      </c>
      <c r="E49" s="2076"/>
      <c r="F49" s="2076"/>
      <c r="G49" s="2081" t="s">
        <v>50</v>
      </c>
      <c r="H49" s="245"/>
      <c r="I49" s="245"/>
    </row>
    <row r="50" spans="1:9" ht="24.75" thickBot="1" x14ac:dyDescent="0.3">
      <c r="A50" s="2069"/>
      <c r="B50" s="300"/>
      <c r="C50" s="2079"/>
      <c r="D50" s="1135" t="s">
        <v>30</v>
      </c>
      <c r="E50" s="1135" t="s">
        <v>47</v>
      </c>
      <c r="F50" s="1135" t="s">
        <v>33</v>
      </c>
      <c r="G50" s="2082"/>
      <c r="H50" s="245"/>
      <c r="I50" s="245"/>
    </row>
    <row r="51" spans="1:9" ht="24.75" customHeight="1" thickTop="1" x14ac:dyDescent="0.25">
      <c r="A51" s="2069"/>
      <c r="B51" s="300"/>
      <c r="C51" s="2079"/>
      <c r="D51" s="2076" t="s">
        <v>670</v>
      </c>
      <c r="E51" s="2076"/>
      <c r="F51" s="2076"/>
      <c r="G51" s="2077" t="s">
        <v>249</v>
      </c>
      <c r="H51" s="245"/>
      <c r="I51" s="245"/>
    </row>
    <row r="52" spans="1:9" ht="24" x14ac:dyDescent="0.25">
      <c r="A52" s="2075"/>
      <c r="B52" s="301"/>
      <c r="C52" s="2078"/>
      <c r="D52" s="1135" t="s">
        <v>196</v>
      </c>
      <c r="E52" s="1135" t="s">
        <v>247</v>
      </c>
      <c r="F52" s="1135" t="s">
        <v>199</v>
      </c>
      <c r="G52" s="2078"/>
      <c r="H52" s="245"/>
      <c r="I52" s="245"/>
    </row>
    <row r="53" spans="1:9" x14ac:dyDescent="0.25">
      <c r="A53" s="302"/>
      <c r="B53" s="302"/>
      <c r="C53" s="302"/>
      <c r="D53" s="96"/>
      <c r="E53" s="96"/>
      <c r="F53" s="96"/>
      <c r="G53" s="102"/>
      <c r="H53" s="245"/>
      <c r="I53" s="245"/>
    </row>
    <row r="54" spans="1:9" x14ac:dyDescent="0.25">
      <c r="A54" s="303"/>
      <c r="B54" s="303"/>
      <c r="C54" s="303"/>
      <c r="D54" s="303"/>
      <c r="E54" s="303"/>
      <c r="F54" s="303"/>
      <c r="G54" s="303"/>
      <c r="H54" s="245"/>
      <c r="I54" s="245"/>
    </row>
    <row r="55" spans="1:9" x14ac:dyDescent="0.2">
      <c r="A55" s="749" t="s">
        <v>648</v>
      </c>
      <c r="B55" s="750" t="s">
        <v>649</v>
      </c>
      <c r="C55" s="750"/>
      <c r="D55" s="742">
        <v>1288715</v>
      </c>
      <c r="E55" s="742">
        <v>648934</v>
      </c>
      <c r="F55" s="742">
        <v>239420</v>
      </c>
      <c r="G55" s="742">
        <v>2177069</v>
      </c>
      <c r="H55" s="245"/>
      <c r="I55" s="245"/>
    </row>
    <row r="56" spans="1:9" ht="10.5" customHeight="1" x14ac:dyDescent="0.25">
      <c r="A56" s="246"/>
      <c r="B56" s="246"/>
      <c r="C56" s="246"/>
      <c r="D56" s="271"/>
      <c r="E56" s="304"/>
      <c r="F56" s="304"/>
      <c r="G56" s="747"/>
      <c r="H56" s="245"/>
      <c r="I56" s="245"/>
    </row>
    <row r="57" spans="1:9" ht="12" customHeight="1" x14ac:dyDescent="0.25">
      <c r="A57" s="175" t="s">
        <v>740</v>
      </c>
      <c r="B57" s="175" t="s">
        <v>741</v>
      </c>
      <c r="C57" s="937" t="s">
        <v>574</v>
      </c>
      <c r="D57" s="1245">
        <v>0</v>
      </c>
      <c r="E57" s="1245">
        <v>0</v>
      </c>
      <c r="F57" s="305">
        <v>-90142</v>
      </c>
      <c r="G57" s="748">
        <v>-90142</v>
      </c>
      <c r="H57" s="245"/>
      <c r="I57" s="245"/>
    </row>
    <row r="58" spans="1:9" ht="22.5" customHeight="1" x14ac:dyDescent="0.2">
      <c r="A58" s="178" t="s">
        <v>684</v>
      </c>
      <c r="B58" s="178" t="s">
        <v>1200</v>
      </c>
      <c r="C58" s="929" t="s">
        <v>575</v>
      </c>
      <c r="D58" s="1154">
        <v>0</v>
      </c>
      <c r="E58" s="617">
        <v>-1762</v>
      </c>
      <c r="F58" s="617">
        <v>1762</v>
      </c>
      <c r="G58" s="1155">
        <v>0</v>
      </c>
      <c r="H58" s="245"/>
      <c r="I58" s="245"/>
    </row>
    <row r="59" spans="1:9" ht="22.5" x14ac:dyDescent="0.2">
      <c r="A59" s="244" t="s">
        <v>1198</v>
      </c>
      <c r="B59" s="237" t="s">
        <v>739</v>
      </c>
      <c r="C59" s="237"/>
      <c r="D59" s="1155">
        <v>0</v>
      </c>
      <c r="E59" s="306">
        <v>-1762</v>
      </c>
      <c r="F59" s="306">
        <v>-88380</v>
      </c>
      <c r="G59" s="306">
        <v>-90142</v>
      </c>
      <c r="H59" s="245"/>
      <c r="I59" s="245"/>
    </row>
    <row r="60" spans="1:9" x14ac:dyDescent="0.2">
      <c r="A60" s="307"/>
      <c r="B60" s="307"/>
      <c r="C60" s="307"/>
      <c r="D60" s="274"/>
      <c r="E60" s="308"/>
      <c r="F60" s="308"/>
      <c r="G60" s="308"/>
      <c r="H60" s="245"/>
      <c r="I60" s="245"/>
    </row>
    <row r="61" spans="1:9" ht="12" customHeight="1" x14ac:dyDescent="0.2">
      <c r="A61" s="309" t="s">
        <v>11</v>
      </c>
      <c r="B61" s="303" t="s">
        <v>181</v>
      </c>
      <c r="C61" s="303"/>
      <c r="D61" s="1245">
        <v>0</v>
      </c>
      <c r="E61" s="1245">
        <v>0</v>
      </c>
      <c r="F61" s="305">
        <v>150891</v>
      </c>
      <c r="G61" s="748">
        <v>150891</v>
      </c>
      <c r="H61" s="245"/>
      <c r="I61" s="245"/>
    </row>
    <row r="62" spans="1:9" ht="12" customHeight="1" x14ac:dyDescent="0.2">
      <c r="A62" s="310" t="s">
        <v>1197</v>
      </c>
      <c r="B62" s="241" t="s">
        <v>858</v>
      </c>
      <c r="C62" s="938" t="s">
        <v>575</v>
      </c>
      <c r="D62" s="1193">
        <v>0</v>
      </c>
      <c r="E62" s="275">
        <v>144509</v>
      </c>
      <c r="F62" s="275">
        <v>311</v>
      </c>
      <c r="G62" s="311">
        <v>144820</v>
      </c>
      <c r="H62" s="245"/>
      <c r="I62" s="245"/>
    </row>
    <row r="63" spans="1:9" x14ac:dyDescent="0.2">
      <c r="A63" s="312" t="s">
        <v>1199</v>
      </c>
      <c r="B63" s="312" t="s">
        <v>859</v>
      </c>
      <c r="C63" s="244"/>
      <c r="D63" s="1155">
        <v>0</v>
      </c>
      <c r="E63" s="273">
        <v>144509</v>
      </c>
      <c r="F63" s="273">
        <v>151202</v>
      </c>
      <c r="G63" s="273">
        <v>295711</v>
      </c>
      <c r="H63" s="245"/>
      <c r="I63" s="245"/>
    </row>
    <row r="64" spans="1:9" ht="15.75" thickBot="1" x14ac:dyDescent="0.3">
      <c r="A64" s="751" t="s">
        <v>743</v>
      </c>
      <c r="B64" s="751" t="s">
        <v>744</v>
      </c>
      <c r="C64" s="752"/>
      <c r="D64" s="753">
        <v>1288715</v>
      </c>
      <c r="E64" s="753">
        <v>791681</v>
      </c>
      <c r="F64" s="753">
        <v>302242</v>
      </c>
      <c r="G64" s="753">
        <v>2382638</v>
      </c>
      <c r="H64" s="245"/>
      <c r="I64" s="245"/>
    </row>
    <row r="65" spans="1:9" ht="15.75" thickTop="1" x14ac:dyDescent="0.25">
      <c r="A65" s="303"/>
      <c r="B65" s="303"/>
      <c r="C65" s="303"/>
      <c r="D65" s="303"/>
      <c r="E65" s="303"/>
      <c r="F65" s="303"/>
      <c r="G65" s="303"/>
      <c r="H65" s="245"/>
      <c r="I65" s="245"/>
    </row>
    <row r="66" spans="1:9" ht="15.75" thickBot="1" x14ac:dyDescent="0.25">
      <c r="A66" s="181" t="s">
        <v>1236</v>
      </c>
      <c r="B66" s="178" t="s">
        <v>1237</v>
      </c>
      <c r="C66" s="182">
        <v>2.2799999999999998</v>
      </c>
      <c r="D66" s="1193">
        <v>0</v>
      </c>
      <c r="E66" s="1193">
        <v>0</v>
      </c>
      <c r="F66" s="1102">
        <v>-629</v>
      </c>
      <c r="G66" s="1244">
        <v>-629</v>
      </c>
      <c r="H66" s="245"/>
      <c r="I66" s="245"/>
    </row>
    <row r="67" spans="1:9" ht="15.75" thickBot="1" x14ac:dyDescent="0.3">
      <c r="A67" s="745" t="s">
        <v>1242</v>
      </c>
      <c r="B67" s="745" t="s">
        <v>1243</v>
      </c>
      <c r="C67" s="746"/>
      <c r="D67" s="662">
        <v>1288715</v>
      </c>
      <c r="E67" s="662">
        <v>791681</v>
      </c>
      <c r="F67" s="662">
        <v>301613</v>
      </c>
      <c r="G67" s="662">
        <v>2382009</v>
      </c>
      <c r="H67" s="245"/>
      <c r="I67" s="245"/>
    </row>
    <row r="68" spans="1:9" ht="10.5" customHeight="1" x14ac:dyDescent="0.25">
      <c r="A68" s="187"/>
      <c r="B68" s="187"/>
      <c r="C68" s="303"/>
      <c r="D68" s="303"/>
      <c r="E68" s="303"/>
      <c r="F68" s="303"/>
      <c r="G68" s="303"/>
      <c r="H68" s="245"/>
      <c r="I68" s="245"/>
    </row>
    <row r="69" spans="1:9" x14ac:dyDescent="0.25">
      <c r="A69" s="187" t="s">
        <v>1244</v>
      </c>
      <c r="B69" s="187" t="s">
        <v>1245</v>
      </c>
      <c r="C69" s="303"/>
      <c r="D69" s="1739">
        <v>-454413</v>
      </c>
      <c r="E69" s="97" t="s">
        <v>491</v>
      </c>
      <c r="F69" s="97" t="s">
        <v>491</v>
      </c>
      <c r="G69" s="1740">
        <v>-454413</v>
      </c>
      <c r="H69" s="245"/>
      <c r="I69" s="245"/>
    </row>
    <row r="70" spans="1:9" x14ac:dyDescent="0.2">
      <c r="A70" s="187" t="s">
        <v>1515</v>
      </c>
      <c r="B70" s="581" t="s">
        <v>1514</v>
      </c>
      <c r="C70" s="188"/>
      <c r="D70" s="616">
        <v>489</v>
      </c>
      <c r="E70" s="97"/>
      <c r="F70" s="97"/>
      <c r="G70" s="1740">
        <v>489</v>
      </c>
      <c r="H70" s="245"/>
      <c r="I70" s="245"/>
    </row>
    <row r="71" spans="1:9" ht="12.75" customHeight="1" x14ac:dyDescent="0.25">
      <c r="A71" s="926" t="s">
        <v>1238</v>
      </c>
      <c r="B71" s="926" t="s">
        <v>1239</v>
      </c>
      <c r="C71" s="938" t="s">
        <v>574</v>
      </c>
      <c r="D71" s="1193">
        <v>0</v>
      </c>
      <c r="E71" s="928" t="s">
        <v>525</v>
      </c>
      <c r="F71" s="928">
        <v>-156418</v>
      </c>
      <c r="G71" s="944">
        <v>-156418</v>
      </c>
      <c r="H71" s="245"/>
      <c r="I71" s="245"/>
    </row>
    <row r="72" spans="1:9" x14ac:dyDescent="0.2">
      <c r="A72" s="939" t="s">
        <v>1240</v>
      </c>
      <c r="B72" s="939" t="s">
        <v>1241</v>
      </c>
      <c r="C72" s="927" t="s">
        <v>575</v>
      </c>
      <c r="D72" s="1193">
        <v>0</v>
      </c>
      <c r="E72" s="940">
        <v>-6549</v>
      </c>
      <c r="F72" s="940">
        <v>6549</v>
      </c>
      <c r="G72" s="1155">
        <v>0</v>
      </c>
      <c r="H72" s="245"/>
      <c r="I72" s="245"/>
    </row>
    <row r="73" spans="1:9" ht="22.5" x14ac:dyDescent="0.2">
      <c r="A73" s="941" t="s">
        <v>1198</v>
      </c>
      <c r="B73" s="942" t="s">
        <v>739</v>
      </c>
      <c r="C73" s="942"/>
      <c r="D73" s="943">
        <v>-453924</v>
      </c>
      <c r="E73" s="943">
        <v>-6549</v>
      </c>
      <c r="F73" s="943">
        <v>-149869</v>
      </c>
      <c r="G73" s="943">
        <v>-610342</v>
      </c>
      <c r="H73" s="245"/>
      <c r="I73" s="245"/>
    </row>
    <row r="74" spans="1:9" x14ac:dyDescent="0.25">
      <c r="A74" s="307"/>
      <c r="B74" s="307"/>
      <c r="C74" s="307"/>
      <c r="D74" s="277"/>
      <c r="E74" s="314"/>
      <c r="F74" s="314"/>
      <c r="G74" s="314"/>
      <c r="H74" s="245"/>
      <c r="I74" s="245"/>
    </row>
    <row r="75" spans="1:9" ht="12" customHeight="1" x14ac:dyDescent="0.25">
      <c r="A75" s="174" t="s">
        <v>11</v>
      </c>
      <c r="B75" s="174" t="s">
        <v>181</v>
      </c>
      <c r="C75" s="174"/>
      <c r="D75" s="1245">
        <v>0</v>
      </c>
      <c r="E75" s="1245">
        <v>0</v>
      </c>
      <c r="F75" s="305">
        <v>212733</v>
      </c>
      <c r="G75" s="748">
        <v>212733</v>
      </c>
      <c r="H75" s="245"/>
      <c r="I75" s="245"/>
    </row>
    <row r="76" spans="1:9" ht="12" customHeight="1" x14ac:dyDescent="0.2">
      <c r="A76" s="241" t="s">
        <v>1197</v>
      </c>
      <c r="B76" s="241" t="s">
        <v>858</v>
      </c>
      <c r="C76" s="938" t="s">
        <v>1105</v>
      </c>
      <c r="D76" s="1193">
        <v>0</v>
      </c>
      <c r="E76" s="928">
        <v>9423</v>
      </c>
      <c r="F76" s="1198">
        <v>0</v>
      </c>
      <c r="G76" s="944">
        <v>9423</v>
      </c>
      <c r="H76" s="245"/>
      <c r="I76" s="245"/>
    </row>
    <row r="77" spans="1:9" ht="12" customHeight="1" x14ac:dyDescent="0.2">
      <c r="A77" s="607" t="s">
        <v>1199</v>
      </c>
      <c r="B77" s="607" t="s">
        <v>859</v>
      </c>
      <c r="C77" s="942"/>
      <c r="D77" s="1155">
        <v>0</v>
      </c>
      <c r="E77" s="945">
        <v>9423</v>
      </c>
      <c r="F77" s="945">
        <v>212733</v>
      </c>
      <c r="G77" s="945">
        <v>222156</v>
      </c>
      <c r="H77" s="245"/>
      <c r="I77" s="245"/>
    </row>
    <row r="78" spans="1:9" ht="15.75" thickBot="1" x14ac:dyDescent="0.3">
      <c r="A78" s="751" t="s">
        <v>1223</v>
      </c>
      <c r="B78" s="751" t="s">
        <v>1224</v>
      </c>
      <c r="C78" s="752"/>
      <c r="D78" s="753">
        <v>834791</v>
      </c>
      <c r="E78" s="753">
        <v>794555</v>
      </c>
      <c r="F78" s="753">
        <v>364477</v>
      </c>
      <c r="G78" s="753">
        <v>1993823</v>
      </c>
      <c r="H78" s="245"/>
      <c r="I78" s="245"/>
    </row>
    <row r="79" spans="1:9" ht="15.75" thickTop="1" x14ac:dyDescent="0.25"/>
    <row r="81" spans="4:7" x14ac:dyDescent="0.25">
      <c r="D81" s="894"/>
      <c r="E81" s="894"/>
      <c r="F81" s="894"/>
      <c r="G81" s="894"/>
    </row>
  </sheetData>
  <sheetProtection algorithmName="SHA-512" hashValue="oSg7HXQrYBP2f+ICqqd9FOOIKACHggg8nSBKVK2CnCxXQgBvBDIbWAQ4VBR6uqxblxLfFJF1W/MKFr/3KtTiNg==" saltValue="gl5RZGzW5/hOkjMgfW10yw==" spinCount="100000" sheet="1" objects="1" scenarios="1"/>
  <mergeCells count="18">
    <mergeCell ref="A51:A52"/>
    <mergeCell ref="D51:F51"/>
    <mergeCell ref="G51:G52"/>
    <mergeCell ref="C49:C52"/>
    <mergeCell ref="A9:A10"/>
    <mergeCell ref="A49:A50"/>
    <mergeCell ref="D49:F49"/>
    <mergeCell ref="G49:G50"/>
    <mergeCell ref="A7:A8"/>
    <mergeCell ref="B9:B10"/>
    <mergeCell ref="D7:G7"/>
    <mergeCell ref="D9:G9"/>
    <mergeCell ref="I9:I10"/>
    <mergeCell ref="I7:I8"/>
    <mergeCell ref="H7:H8"/>
    <mergeCell ref="H9:H10"/>
    <mergeCell ref="C7:C8"/>
    <mergeCell ref="C9:C10"/>
  </mergeCells>
  <pageMargins left="0" right="0" top="0.78740157480314965" bottom="0.39370078740157483" header="0.31496062992125984" footer="0.31496062992125984"/>
  <pageSetup paperSize="9" scale="80"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44"/>
  <sheetViews>
    <sheetView showGridLines="0" workbookViewId="0">
      <pane ySplit="5" topLeftCell="A6" activePane="bottomLeft" state="frozen"/>
      <selection pane="bottomLeft" activeCell="A6" sqref="A6"/>
    </sheetView>
  </sheetViews>
  <sheetFormatPr defaultColWidth="9.140625" defaultRowHeight="15" outlineLevelCol="1" x14ac:dyDescent="0.25"/>
  <cols>
    <col min="1" max="1" width="42.5703125" style="27" customWidth="1"/>
    <col min="2" max="2" width="35.85546875" style="27" customWidth="1" outlineLevel="1"/>
    <col min="3" max="3" width="9.140625" style="27"/>
    <col min="4" max="5" width="11" style="27" customWidth="1"/>
    <col min="6" max="6" width="3.140625" style="27" customWidth="1"/>
    <col min="7" max="8" width="15.85546875" style="27" customWidth="1"/>
    <col min="9" max="16384" width="9.140625" style="27"/>
  </cols>
  <sheetData>
    <row r="1" spans="1:8" x14ac:dyDescent="0.25">
      <c r="A1" s="26" t="s">
        <v>1211</v>
      </c>
      <c r="B1" s="26" t="s">
        <v>1212</v>
      </c>
    </row>
    <row r="2" spans="1:8" ht="18.75" x14ac:dyDescent="0.25">
      <c r="A2" s="26" t="s">
        <v>1216</v>
      </c>
      <c r="B2" s="26" t="s">
        <v>1217</v>
      </c>
      <c r="C2" s="47"/>
    </row>
    <row r="3" spans="1:8" ht="18.75" thickBot="1" x14ac:dyDescent="0.25">
      <c r="A3" s="1" t="s">
        <v>870</v>
      </c>
      <c r="B3" s="1" t="s">
        <v>871</v>
      </c>
      <c r="H3" s="1114" t="s">
        <v>51</v>
      </c>
    </row>
    <row r="4" spans="1:8" s="24" customFormat="1" ht="18.75" x14ac:dyDescent="0.25">
      <c r="A4" s="2067"/>
      <c r="B4" s="2067"/>
      <c r="C4" s="2062" t="s">
        <v>389</v>
      </c>
      <c r="D4" s="2066" t="s">
        <v>737</v>
      </c>
      <c r="E4" s="2066"/>
      <c r="F4" s="68"/>
      <c r="G4" s="2066" t="s">
        <v>1015</v>
      </c>
      <c r="H4" s="2066"/>
    </row>
    <row r="5" spans="1:8" s="22" customFormat="1" ht="15.75" thickBot="1" x14ac:dyDescent="0.3">
      <c r="A5" s="2074"/>
      <c r="B5" s="2074"/>
      <c r="C5" s="2083"/>
      <c r="D5" s="971">
        <v>2018</v>
      </c>
      <c r="E5" s="972">
        <v>2017</v>
      </c>
      <c r="F5" s="1089"/>
      <c r="G5" s="971">
        <v>2018</v>
      </c>
      <c r="H5" s="972">
        <v>2017</v>
      </c>
    </row>
    <row r="6" spans="1:8" x14ac:dyDescent="0.25">
      <c r="A6" s="110"/>
      <c r="B6" s="110"/>
      <c r="C6" s="110"/>
      <c r="D6" s="754"/>
      <c r="E6" s="110"/>
      <c r="G6" s="754"/>
      <c r="H6" s="110"/>
    </row>
    <row r="7" spans="1:8" x14ac:dyDescent="0.25">
      <c r="A7" s="1115" t="s">
        <v>390</v>
      </c>
      <c r="B7" s="1115" t="s">
        <v>210</v>
      </c>
      <c r="C7" s="110"/>
      <c r="D7" s="754"/>
      <c r="E7" s="110"/>
      <c r="G7" s="754"/>
      <c r="H7" s="110"/>
    </row>
    <row r="8" spans="1:8" x14ac:dyDescent="0.25">
      <c r="A8" s="175" t="s">
        <v>96</v>
      </c>
      <c r="B8" s="175" t="s">
        <v>211</v>
      </c>
      <c r="C8" s="334"/>
      <c r="D8" s="661">
        <v>88513</v>
      </c>
      <c r="E8" s="335">
        <v>224114</v>
      </c>
      <c r="F8" s="95"/>
      <c r="G8" s="661">
        <v>212760</v>
      </c>
      <c r="H8" s="335">
        <v>185906</v>
      </c>
    </row>
    <row r="9" spans="1:8" x14ac:dyDescent="0.25">
      <c r="A9" s="290" t="s">
        <v>391</v>
      </c>
      <c r="B9" s="290" t="s">
        <v>629</v>
      </c>
      <c r="C9" s="326"/>
      <c r="D9" s="1116"/>
      <c r="E9" s="1117"/>
      <c r="F9" s="245"/>
      <c r="G9" s="1116"/>
      <c r="H9" s="1117"/>
    </row>
    <row r="10" spans="1:8" ht="33.75" x14ac:dyDescent="0.2">
      <c r="A10" s="233" t="s">
        <v>1360</v>
      </c>
      <c r="B10" s="175" t="s">
        <v>628</v>
      </c>
      <c r="C10" s="234" t="s">
        <v>567</v>
      </c>
      <c r="D10" s="1032">
        <v>225820</v>
      </c>
      <c r="E10" s="500">
        <v>307614</v>
      </c>
      <c r="F10" s="95"/>
      <c r="G10" s="1032">
        <v>127124</v>
      </c>
      <c r="H10" s="500">
        <v>209684</v>
      </c>
    </row>
    <row r="11" spans="1:8" x14ac:dyDescent="0.25">
      <c r="A11" s="178" t="s">
        <v>561</v>
      </c>
      <c r="B11" s="178" t="s">
        <v>564</v>
      </c>
      <c r="C11" s="179"/>
      <c r="D11" s="655">
        <v>17638</v>
      </c>
      <c r="E11" s="186">
        <v>5476</v>
      </c>
      <c r="F11" s="245"/>
      <c r="G11" s="655">
        <v>12320</v>
      </c>
      <c r="H11" s="186">
        <v>1601</v>
      </c>
    </row>
    <row r="12" spans="1:8" x14ac:dyDescent="0.25">
      <c r="A12" s="178" t="s">
        <v>562</v>
      </c>
      <c r="B12" s="178" t="s">
        <v>565</v>
      </c>
      <c r="C12" s="179" t="s">
        <v>551</v>
      </c>
      <c r="D12" s="655">
        <v>8267</v>
      </c>
      <c r="E12" s="186">
        <v>9825</v>
      </c>
      <c r="F12" s="245"/>
      <c r="G12" s="655">
        <v>10020</v>
      </c>
      <c r="H12" s="186">
        <v>10667</v>
      </c>
    </row>
    <row r="13" spans="1:8" x14ac:dyDescent="0.25">
      <c r="A13" s="178" t="s">
        <v>563</v>
      </c>
      <c r="B13" s="178" t="s">
        <v>566</v>
      </c>
      <c r="C13" s="324" t="s">
        <v>552</v>
      </c>
      <c r="D13" s="699">
        <v>-1114</v>
      </c>
      <c r="E13" s="180">
        <v>-1221</v>
      </c>
      <c r="F13" s="245"/>
      <c r="G13" s="699">
        <v>-11403</v>
      </c>
      <c r="H13" s="180">
        <v>-11410</v>
      </c>
    </row>
    <row r="14" spans="1:8" ht="22.5" x14ac:dyDescent="0.25">
      <c r="A14" s="178" t="s">
        <v>1361</v>
      </c>
      <c r="B14" s="178" t="s">
        <v>1362</v>
      </c>
      <c r="C14" s="179">
        <v>8</v>
      </c>
      <c r="D14" s="714">
        <v>417</v>
      </c>
      <c r="E14" s="183">
        <v>3435</v>
      </c>
      <c r="F14" s="1120"/>
      <c r="G14" s="714">
        <v>417</v>
      </c>
      <c r="H14" s="183">
        <v>3435</v>
      </c>
    </row>
    <row r="15" spans="1:8" x14ac:dyDescent="0.25">
      <c r="A15" s="939" t="s">
        <v>1359</v>
      </c>
      <c r="B15" s="178" t="s">
        <v>1355</v>
      </c>
      <c r="C15" s="179" t="s">
        <v>1044</v>
      </c>
      <c r="D15" s="699" t="s">
        <v>525</v>
      </c>
      <c r="E15" s="180" t="s">
        <v>525</v>
      </c>
      <c r="F15" s="245"/>
      <c r="G15" s="699">
        <v>-177646</v>
      </c>
      <c r="H15" s="180">
        <v>-9111</v>
      </c>
    </row>
    <row r="16" spans="1:8" x14ac:dyDescent="0.25">
      <c r="A16" s="178" t="s">
        <v>1363</v>
      </c>
      <c r="B16" s="178" t="s">
        <v>1364</v>
      </c>
      <c r="C16" s="179">
        <v>26</v>
      </c>
      <c r="D16" s="699">
        <v>-1295</v>
      </c>
      <c r="E16" s="180">
        <v>6726</v>
      </c>
      <c r="F16" s="245"/>
      <c r="G16" s="699">
        <v>-318</v>
      </c>
      <c r="H16" s="180">
        <v>1966</v>
      </c>
    </row>
    <row r="17" spans="1:8" ht="23.25" thickBot="1" x14ac:dyDescent="0.3">
      <c r="A17" s="211" t="s">
        <v>860</v>
      </c>
      <c r="B17" s="193" t="s">
        <v>861</v>
      </c>
      <c r="C17" s="194" t="s">
        <v>551</v>
      </c>
      <c r="D17" s="728">
        <v>2</v>
      </c>
      <c r="E17" s="213">
        <v>-22</v>
      </c>
      <c r="F17" s="1120"/>
      <c r="G17" s="728">
        <v>2</v>
      </c>
      <c r="H17" s="213">
        <v>-22</v>
      </c>
    </row>
    <row r="18" spans="1:8" ht="22.5" x14ac:dyDescent="0.25">
      <c r="A18" s="196" t="s">
        <v>392</v>
      </c>
      <c r="B18" s="196" t="s">
        <v>568</v>
      </c>
      <c r="C18" s="329"/>
      <c r="D18" s="1129">
        <v>338248</v>
      </c>
      <c r="E18" s="1130">
        <v>555947</v>
      </c>
      <c r="F18" s="1120"/>
      <c r="G18" s="1129">
        <v>173276</v>
      </c>
      <c r="H18" s="1130">
        <v>392716</v>
      </c>
    </row>
    <row r="19" spans="1:8" x14ac:dyDescent="0.25">
      <c r="A19" s="178" t="s">
        <v>1353</v>
      </c>
      <c r="B19" s="178" t="s">
        <v>1354</v>
      </c>
      <c r="C19" s="322"/>
      <c r="D19" s="699">
        <v>4353</v>
      </c>
      <c r="E19" s="180">
        <v>-34870</v>
      </c>
      <c r="F19" s="245"/>
      <c r="G19" s="699">
        <v>3414</v>
      </c>
      <c r="H19" s="180">
        <v>-36013</v>
      </c>
    </row>
    <row r="20" spans="1:8" ht="22.5" x14ac:dyDescent="0.25">
      <c r="A20" s="178" t="s">
        <v>1351</v>
      </c>
      <c r="B20" s="178" t="s">
        <v>1352</v>
      </c>
      <c r="C20" s="179"/>
      <c r="D20" s="714">
        <v>98125</v>
      </c>
      <c r="E20" s="183">
        <v>-7770</v>
      </c>
      <c r="F20" s="1120"/>
      <c r="G20" s="714">
        <v>140461</v>
      </c>
      <c r="H20" s="183">
        <v>-112853</v>
      </c>
    </row>
    <row r="21" spans="1:8" ht="22.5" x14ac:dyDescent="0.25">
      <c r="A21" s="178" t="s">
        <v>1349</v>
      </c>
      <c r="B21" s="181" t="s">
        <v>1350</v>
      </c>
      <c r="C21" s="179"/>
      <c r="D21" s="714">
        <v>-90344</v>
      </c>
      <c r="E21" s="183">
        <v>-123783</v>
      </c>
      <c r="F21" s="1120"/>
      <c r="G21" s="714">
        <v>-79741</v>
      </c>
      <c r="H21" s="183">
        <v>6749</v>
      </c>
    </row>
    <row r="22" spans="1:8" ht="24" thickBot="1" x14ac:dyDescent="0.3">
      <c r="A22" s="224" t="s">
        <v>1748</v>
      </c>
      <c r="B22" s="187" t="s">
        <v>1747</v>
      </c>
      <c r="C22" s="1246"/>
      <c r="D22" s="791" t="s">
        <v>525</v>
      </c>
      <c r="E22" s="226" t="s">
        <v>525</v>
      </c>
      <c r="F22" s="1120"/>
      <c r="G22" s="791">
        <v>201571</v>
      </c>
      <c r="H22" s="226">
        <v>246554</v>
      </c>
    </row>
    <row r="23" spans="1:8" x14ac:dyDescent="0.25">
      <c r="A23" s="196" t="s">
        <v>393</v>
      </c>
      <c r="B23" s="196" t="s">
        <v>569</v>
      </c>
      <c r="C23" s="330"/>
      <c r="D23" s="738">
        <v>350382</v>
      </c>
      <c r="E23" s="251">
        <v>389524</v>
      </c>
      <c r="F23" s="245"/>
      <c r="G23" s="738">
        <v>438981</v>
      </c>
      <c r="H23" s="251">
        <v>497153</v>
      </c>
    </row>
    <row r="24" spans="1:8" x14ac:dyDescent="0.25">
      <c r="A24" s="178" t="s">
        <v>394</v>
      </c>
      <c r="B24" s="178" t="s">
        <v>212</v>
      </c>
      <c r="C24" s="322"/>
      <c r="D24" s="699">
        <v>-9066</v>
      </c>
      <c r="E24" s="180">
        <v>-11484</v>
      </c>
      <c r="F24" s="245"/>
      <c r="G24" s="699">
        <v>-10781</v>
      </c>
      <c r="H24" s="180">
        <v>-12283</v>
      </c>
    </row>
    <row r="25" spans="1:8" x14ac:dyDescent="0.25">
      <c r="A25" s="178" t="s">
        <v>395</v>
      </c>
      <c r="B25" s="178" t="s">
        <v>213</v>
      </c>
      <c r="C25" s="179"/>
      <c r="D25" s="700">
        <v>1113</v>
      </c>
      <c r="E25" s="243">
        <v>1390</v>
      </c>
      <c r="F25" s="245"/>
      <c r="G25" s="700">
        <v>1113</v>
      </c>
      <c r="H25" s="243">
        <v>1390</v>
      </c>
    </row>
    <row r="26" spans="1:8" ht="15.75" thickBot="1" x14ac:dyDescent="0.25">
      <c r="A26" s="193" t="s">
        <v>862</v>
      </c>
      <c r="B26" s="211" t="s">
        <v>863</v>
      </c>
      <c r="C26" s="327"/>
      <c r="D26" s="728">
        <v>-39560</v>
      </c>
      <c r="E26" s="213">
        <v>-41221</v>
      </c>
      <c r="F26" s="245"/>
      <c r="G26" s="728">
        <v>-34918</v>
      </c>
      <c r="H26" s="213">
        <v>-36908</v>
      </c>
    </row>
    <row r="27" spans="1:8" x14ac:dyDescent="0.25">
      <c r="A27" s="196" t="s">
        <v>396</v>
      </c>
      <c r="B27" s="196" t="s">
        <v>474</v>
      </c>
      <c r="C27" s="330"/>
      <c r="D27" s="738">
        <v>302869</v>
      </c>
      <c r="E27" s="251">
        <v>338209</v>
      </c>
      <c r="F27" s="245"/>
      <c r="G27" s="738">
        <v>394395</v>
      </c>
      <c r="H27" s="251">
        <v>449352</v>
      </c>
    </row>
    <row r="28" spans="1:8" x14ac:dyDescent="0.25">
      <c r="A28" s="290" t="s">
        <v>398</v>
      </c>
      <c r="B28" s="290" t="s">
        <v>214</v>
      </c>
      <c r="C28" s="326"/>
      <c r="D28" s="759"/>
      <c r="E28" s="332"/>
      <c r="F28" s="245"/>
      <c r="G28" s="759"/>
      <c r="H28" s="332"/>
    </row>
    <row r="29" spans="1:8" x14ac:dyDescent="0.25">
      <c r="A29" s="175" t="s">
        <v>867</v>
      </c>
      <c r="B29" s="175" t="s">
        <v>868</v>
      </c>
      <c r="C29" s="220" t="s">
        <v>1675</v>
      </c>
      <c r="D29" s="727" t="s">
        <v>525</v>
      </c>
      <c r="E29" s="222" t="s">
        <v>525</v>
      </c>
      <c r="F29" s="95"/>
      <c r="G29" s="727">
        <v>-323539</v>
      </c>
      <c r="H29" s="222">
        <v>-268218</v>
      </c>
    </row>
    <row r="30" spans="1:8" x14ac:dyDescent="0.25">
      <c r="A30" s="178" t="s">
        <v>52</v>
      </c>
      <c r="B30" s="178" t="s">
        <v>215</v>
      </c>
      <c r="C30" s="322"/>
      <c r="D30" s="699">
        <v>-238501</v>
      </c>
      <c r="E30" s="180">
        <v>-233744</v>
      </c>
      <c r="F30" s="245"/>
      <c r="G30" s="699">
        <v>-60644</v>
      </c>
      <c r="H30" s="180">
        <v>-88793</v>
      </c>
    </row>
    <row r="31" spans="1:8" x14ac:dyDescent="0.25">
      <c r="A31" s="193" t="s">
        <v>872</v>
      </c>
      <c r="B31" s="193" t="s">
        <v>869</v>
      </c>
      <c r="C31" s="179" t="s">
        <v>1044</v>
      </c>
      <c r="D31" s="757" t="s">
        <v>525</v>
      </c>
      <c r="E31" s="328" t="s">
        <v>525</v>
      </c>
      <c r="F31" s="245"/>
      <c r="G31" s="757">
        <v>53378</v>
      </c>
      <c r="H31" s="328">
        <v>9111</v>
      </c>
    </row>
    <row r="32" spans="1:8" ht="23.25" thickBot="1" x14ac:dyDescent="0.3">
      <c r="A32" s="1249" t="s">
        <v>1358</v>
      </c>
      <c r="B32" s="193" t="s">
        <v>1357</v>
      </c>
      <c r="C32" s="326"/>
      <c r="D32" s="800">
        <v>49</v>
      </c>
      <c r="E32" s="801">
        <v>3569</v>
      </c>
      <c r="F32" s="1120"/>
      <c r="G32" s="800">
        <v>49</v>
      </c>
      <c r="H32" s="801">
        <v>3569</v>
      </c>
    </row>
    <row r="33" spans="1:8" x14ac:dyDescent="0.25">
      <c r="A33" s="196" t="s">
        <v>397</v>
      </c>
      <c r="B33" s="196" t="s">
        <v>570</v>
      </c>
      <c r="C33" s="330"/>
      <c r="D33" s="846">
        <v>-238452</v>
      </c>
      <c r="E33" s="1124">
        <v>-230175</v>
      </c>
      <c r="F33" s="1120"/>
      <c r="G33" s="846">
        <v>-330756</v>
      </c>
      <c r="H33" s="1124">
        <v>-344331</v>
      </c>
    </row>
    <row r="34" spans="1:8" x14ac:dyDescent="0.25">
      <c r="A34" s="184" t="s">
        <v>399</v>
      </c>
      <c r="B34" s="184" t="s">
        <v>216</v>
      </c>
      <c r="C34" s="322"/>
      <c r="D34" s="756"/>
      <c r="E34" s="325"/>
      <c r="F34" s="245"/>
      <c r="G34" s="756"/>
      <c r="H34" s="325"/>
    </row>
    <row r="35" spans="1:8" x14ac:dyDescent="0.25">
      <c r="A35" s="178" t="s">
        <v>772</v>
      </c>
      <c r="B35" s="178" t="s">
        <v>864</v>
      </c>
      <c r="C35" s="179">
        <v>22</v>
      </c>
      <c r="D35" s="699" t="s">
        <v>525</v>
      </c>
      <c r="E35" s="180">
        <v>-70000</v>
      </c>
      <c r="F35" s="245"/>
      <c r="G35" s="699" t="s">
        <v>525</v>
      </c>
      <c r="H35" s="180">
        <v>-70000</v>
      </c>
    </row>
    <row r="36" spans="1:8" ht="22.5" x14ac:dyDescent="0.2">
      <c r="A36" s="181" t="s">
        <v>54</v>
      </c>
      <c r="B36" s="178" t="s">
        <v>1356</v>
      </c>
      <c r="C36" s="179">
        <v>22</v>
      </c>
      <c r="D36" s="700">
        <v>93500</v>
      </c>
      <c r="E36" s="243">
        <v>186500</v>
      </c>
      <c r="F36" s="245"/>
      <c r="G36" s="700">
        <v>90000</v>
      </c>
      <c r="H36" s="243">
        <v>185000</v>
      </c>
    </row>
    <row r="37" spans="1:8" x14ac:dyDescent="0.25">
      <c r="A37" s="178" t="s">
        <v>571</v>
      </c>
      <c r="B37" s="178" t="s">
        <v>217</v>
      </c>
      <c r="C37" s="179">
        <v>22</v>
      </c>
      <c r="D37" s="699">
        <v>-105931</v>
      </c>
      <c r="E37" s="180">
        <v>-80976</v>
      </c>
      <c r="F37" s="245"/>
      <c r="G37" s="699">
        <v>-102522</v>
      </c>
      <c r="H37" s="180">
        <v>-78221</v>
      </c>
    </row>
    <row r="38" spans="1:8" x14ac:dyDescent="0.25">
      <c r="A38" s="178" t="s">
        <v>339</v>
      </c>
      <c r="B38" s="178" t="s">
        <v>572</v>
      </c>
      <c r="C38" s="179" t="s">
        <v>574</v>
      </c>
      <c r="D38" s="699">
        <v>-2116</v>
      </c>
      <c r="E38" s="180">
        <v>-1393</v>
      </c>
      <c r="F38" s="245"/>
      <c r="G38" s="699" t="s">
        <v>525</v>
      </c>
      <c r="H38" s="180" t="s">
        <v>525</v>
      </c>
    </row>
    <row r="39" spans="1:8" ht="23.25" thickBot="1" x14ac:dyDescent="0.3">
      <c r="A39" s="211" t="s">
        <v>688</v>
      </c>
      <c r="B39" s="193" t="s">
        <v>687</v>
      </c>
      <c r="C39" s="247" t="s">
        <v>574</v>
      </c>
      <c r="D39" s="728">
        <v>-156418</v>
      </c>
      <c r="E39" s="213">
        <v>-90142</v>
      </c>
      <c r="F39" s="1120"/>
      <c r="G39" s="728">
        <v>-156418</v>
      </c>
      <c r="H39" s="213">
        <v>-90142</v>
      </c>
    </row>
    <row r="40" spans="1:8" x14ac:dyDescent="0.25">
      <c r="A40" s="196" t="s">
        <v>400</v>
      </c>
      <c r="B40" s="196" t="s">
        <v>630</v>
      </c>
      <c r="C40" s="330"/>
      <c r="D40" s="758">
        <v>-170965</v>
      </c>
      <c r="E40" s="331">
        <v>-56011</v>
      </c>
      <c r="F40" s="245"/>
      <c r="G40" s="758">
        <v>-168940</v>
      </c>
      <c r="H40" s="331">
        <v>-53363</v>
      </c>
    </row>
    <row r="41" spans="1:8" x14ac:dyDescent="0.25">
      <c r="A41" s="326"/>
      <c r="B41" s="326"/>
      <c r="C41" s="326"/>
      <c r="D41" s="1125"/>
      <c r="E41" s="1126"/>
      <c r="F41" s="1120"/>
      <c r="G41" s="1125"/>
      <c r="H41" s="1126"/>
    </row>
    <row r="42" spans="1:8" ht="22.5" x14ac:dyDescent="0.25">
      <c r="A42" s="208" t="s">
        <v>1347</v>
      </c>
      <c r="B42" s="208" t="s">
        <v>1348</v>
      </c>
      <c r="C42" s="334"/>
      <c r="D42" s="1127">
        <v>-106548</v>
      </c>
      <c r="E42" s="1128">
        <v>52023</v>
      </c>
      <c r="F42" s="1120"/>
      <c r="G42" s="1127">
        <v>-105301</v>
      </c>
      <c r="H42" s="1128">
        <v>51658</v>
      </c>
    </row>
    <row r="43" spans="1:8" ht="23.25" thickBot="1" x14ac:dyDescent="0.3">
      <c r="A43" s="193" t="s">
        <v>56</v>
      </c>
      <c r="B43" s="193" t="s">
        <v>218</v>
      </c>
      <c r="C43" s="212">
        <v>18</v>
      </c>
      <c r="D43" s="1118">
        <v>236003</v>
      </c>
      <c r="E43" s="1119">
        <v>183980</v>
      </c>
      <c r="F43" s="1120"/>
      <c r="G43" s="1118">
        <v>232855</v>
      </c>
      <c r="H43" s="1119">
        <v>181197</v>
      </c>
    </row>
    <row r="44" spans="1:8" ht="23.25" thickBot="1" x14ac:dyDescent="0.3">
      <c r="A44" s="1051" t="s">
        <v>685</v>
      </c>
      <c r="B44" s="317" t="s">
        <v>686</v>
      </c>
      <c r="C44" s="1121">
        <v>18</v>
      </c>
      <c r="D44" s="1122">
        <v>129455</v>
      </c>
      <c r="E44" s="1123">
        <v>236003</v>
      </c>
      <c r="F44" s="1120"/>
      <c r="G44" s="1122">
        <v>127554</v>
      </c>
      <c r="H44" s="1123">
        <v>232855</v>
      </c>
    </row>
  </sheetData>
  <sheetProtection algorithmName="SHA-512" hashValue="JcN15LMpbZAPKTq7oOxjmnmf2sJqoVKS4BkcIoV+U947+4M2wCgQcqAtYPt865Th5rtd3yQBir8UPt87Pso96Q==" saltValue="wWMaqoZoYfmZbW45Pb7ytg==" spinCount="100000" sheet="1" objects="1" scenarios="1"/>
  <mergeCells count="5">
    <mergeCell ref="A4:A5"/>
    <mergeCell ref="B4:B5"/>
    <mergeCell ref="C4:C5"/>
    <mergeCell ref="D4:E4"/>
    <mergeCell ref="G4:H4"/>
  </mergeCells>
  <pageMargins left="1.1811023622047245" right="0" top="0" bottom="0"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P48"/>
  <sheetViews>
    <sheetView showGridLines="0" zoomScaleNormal="100" workbookViewId="0">
      <pane ySplit="5" topLeftCell="A6" activePane="bottomLeft" state="frozen"/>
      <selection pane="bottomLeft" activeCell="A6" sqref="A6"/>
    </sheetView>
  </sheetViews>
  <sheetFormatPr defaultColWidth="9.140625" defaultRowHeight="11.25" outlineLevelCol="1" x14ac:dyDescent="0.2"/>
  <cols>
    <col min="1" max="1" width="42.85546875" style="581" customWidth="1"/>
    <col min="2" max="2" width="36.5703125" style="581" customWidth="1" outlineLevel="1"/>
    <col min="3" max="3" width="14.140625" style="581" customWidth="1" outlineLevel="1"/>
    <col min="4" max="4" width="16" style="581" customWidth="1" outlineLevel="1"/>
    <col min="5" max="6" width="14.140625" style="581" customWidth="1"/>
    <col min="7" max="7" width="4" style="581" customWidth="1"/>
    <col min="8" max="8" width="11.42578125" style="581" customWidth="1"/>
    <col min="9" max="9" width="15.42578125" style="581" customWidth="1"/>
    <col min="10" max="10" width="12.7109375" style="581" customWidth="1"/>
    <col min="11" max="11" width="15.42578125" style="581" customWidth="1"/>
    <col min="12" max="12" width="2.5703125" style="581" customWidth="1"/>
    <col min="13" max="13" width="11.42578125" style="581" customWidth="1"/>
    <col min="14" max="14" width="15.85546875" style="581" customWidth="1"/>
    <col min="15" max="15" width="12.5703125" style="581" customWidth="1"/>
    <col min="16" max="16384" width="9.140625" style="581"/>
  </cols>
  <sheetData>
    <row r="1" spans="1:16" ht="15" x14ac:dyDescent="0.2">
      <c r="A1" s="26" t="str">
        <f>'Cash Flows'!A1</f>
        <v>LATVENERGO KONCERNA un AS „LATVENERGO”</v>
      </c>
      <c r="B1" s="26" t="str">
        <f>'Cash Flows'!B1</f>
        <v>LATVENERGO GROUP and LATVENERGO AS</v>
      </c>
      <c r="C1" s="26"/>
      <c r="D1" s="26"/>
    </row>
    <row r="2" spans="1:16" ht="15" x14ac:dyDescent="0.2">
      <c r="A2" s="26" t="str">
        <f>'Cash Flows'!A2</f>
        <v>2018. GADA FINANŠU PĀRSKATI</v>
      </c>
      <c r="B2" s="26" t="str">
        <f>'Cash Flows'!B2</f>
        <v>FINANCIAL STATEMENTS 2018</v>
      </c>
      <c r="C2" s="26"/>
      <c r="D2" s="26"/>
    </row>
    <row r="5" spans="1:16" ht="15.75" x14ac:dyDescent="0.2">
      <c r="A5" s="28" t="s">
        <v>1516</v>
      </c>
      <c r="B5" s="28" t="s">
        <v>1206</v>
      </c>
      <c r="C5" s="28"/>
      <c r="D5" s="28"/>
    </row>
    <row r="6" spans="1:16" ht="15.75" x14ac:dyDescent="0.2">
      <c r="A6" s="28"/>
      <c r="B6" s="28"/>
      <c r="C6" s="28"/>
      <c r="D6" s="28"/>
    </row>
    <row r="7" spans="1:16" ht="23.25" thickBot="1" x14ac:dyDescent="0.25">
      <c r="A7" s="1428" t="s">
        <v>1431</v>
      </c>
      <c r="B7" s="1427" t="s">
        <v>1323</v>
      </c>
      <c r="C7" s="1112"/>
      <c r="D7" s="1112"/>
      <c r="H7" s="619"/>
      <c r="M7" s="619"/>
      <c r="P7" s="1182" t="s">
        <v>51</v>
      </c>
    </row>
    <row r="8" spans="1:16" ht="12.75" thickBot="1" x14ac:dyDescent="0.25">
      <c r="A8" s="2084" t="s">
        <v>1432</v>
      </c>
      <c r="B8" s="2084" t="s">
        <v>1311</v>
      </c>
      <c r="C8" s="2086" t="s">
        <v>1433</v>
      </c>
      <c r="D8" s="2086"/>
      <c r="E8" s="2086" t="s">
        <v>1312</v>
      </c>
      <c r="F8" s="2086"/>
      <c r="G8" s="1202"/>
      <c r="H8" s="2087" t="s">
        <v>742</v>
      </c>
      <c r="I8" s="2087"/>
      <c r="J8" s="2087"/>
      <c r="K8" s="2087"/>
      <c r="M8" s="2087" t="s">
        <v>1178</v>
      </c>
      <c r="N8" s="2087"/>
      <c r="O8" s="2087"/>
      <c r="P8" s="2087"/>
    </row>
    <row r="9" spans="1:16" ht="23.25" thickBot="1" x14ac:dyDescent="0.25">
      <c r="A9" s="2085"/>
      <c r="B9" s="2085"/>
      <c r="C9" s="1203" t="s">
        <v>1436</v>
      </c>
      <c r="D9" s="746" t="s">
        <v>1437</v>
      </c>
      <c r="E9" s="1203" t="s">
        <v>1313</v>
      </c>
      <c r="F9" s="746" t="s">
        <v>1314</v>
      </c>
      <c r="G9" s="1204"/>
      <c r="H9" s="2088" t="s">
        <v>745</v>
      </c>
      <c r="I9" s="1412" t="s">
        <v>1315</v>
      </c>
      <c r="J9" s="1412" t="s">
        <v>793</v>
      </c>
      <c r="K9" s="2090" t="s">
        <v>1330</v>
      </c>
      <c r="M9" s="2088" t="s">
        <v>745</v>
      </c>
      <c r="N9" s="1412" t="s">
        <v>1315</v>
      </c>
      <c r="O9" s="1412" t="s">
        <v>793</v>
      </c>
      <c r="P9" s="2090" t="s">
        <v>1330</v>
      </c>
    </row>
    <row r="10" spans="1:16" ht="23.25" thickBot="1" x14ac:dyDescent="0.25">
      <c r="A10" s="1411"/>
      <c r="B10" s="1411"/>
      <c r="C10" s="1411"/>
      <c r="D10" s="1264"/>
      <c r="E10" s="1263"/>
      <c r="F10" s="1264"/>
      <c r="G10" s="1204"/>
      <c r="H10" s="2089"/>
      <c r="I10" s="1413" t="s">
        <v>1434</v>
      </c>
      <c r="J10" s="1413" t="s">
        <v>1435</v>
      </c>
      <c r="K10" s="2091"/>
      <c r="M10" s="2089"/>
      <c r="N10" s="1413" t="s">
        <v>1434</v>
      </c>
      <c r="O10" s="1413" t="s">
        <v>1435</v>
      </c>
      <c r="P10" s="2091"/>
    </row>
    <row r="11" spans="1:16" x14ac:dyDescent="0.2">
      <c r="A11" s="586"/>
      <c r="B11" s="586"/>
      <c r="C11" s="586"/>
      <c r="D11" s="664"/>
      <c r="E11" s="890"/>
      <c r="F11" s="664"/>
      <c r="G11" s="890"/>
      <c r="H11" s="890"/>
      <c r="I11" s="587"/>
      <c r="J11" s="587"/>
      <c r="K11" s="664"/>
      <c r="L11" s="1205"/>
      <c r="M11" s="890"/>
      <c r="N11" s="587"/>
      <c r="O11" s="587"/>
      <c r="P11" s="664"/>
    </row>
    <row r="12" spans="1:16" x14ac:dyDescent="0.2">
      <c r="A12" s="1250" t="s">
        <v>15</v>
      </c>
      <c r="B12" s="1250" t="s">
        <v>185</v>
      </c>
      <c r="C12" s="1250"/>
      <c r="D12" s="1264"/>
      <c r="E12" s="1263"/>
      <c r="F12" s="1264"/>
      <c r="G12" s="1204"/>
      <c r="H12" s="1474"/>
      <c r="I12" s="1475"/>
      <c r="J12" s="1475"/>
      <c r="K12" s="1476"/>
      <c r="L12" s="1477"/>
      <c r="M12" s="1474"/>
      <c r="N12" s="1475"/>
      <c r="O12" s="1475"/>
      <c r="P12" s="1476"/>
    </row>
    <row r="13" spans="1:16" x14ac:dyDescent="0.2">
      <c r="A13" s="1254" t="s">
        <v>16</v>
      </c>
      <c r="B13" s="1254" t="s">
        <v>580</v>
      </c>
      <c r="C13" s="1254"/>
      <c r="D13" s="723"/>
      <c r="E13" s="1265"/>
      <c r="F13" s="723"/>
      <c r="G13" s="1207"/>
      <c r="H13" s="1478"/>
      <c r="I13" s="1479"/>
      <c r="J13" s="1479"/>
      <c r="K13" s="1480"/>
      <c r="L13" s="1477"/>
      <c r="M13" s="1478"/>
      <c r="N13" s="1479"/>
      <c r="O13" s="1479"/>
      <c r="P13" s="1480"/>
    </row>
    <row r="14" spans="1:16" ht="33.75" x14ac:dyDescent="0.2">
      <c r="A14" s="1252" t="s">
        <v>487</v>
      </c>
      <c r="B14" s="1252" t="s">
        <v>550</v>
      </c>
      <c r="C14" s="1414" t="s">
        <v>1439</v>
      </c>
      <c r="D14" s="1253" t="s">
        <v>1438</v>
      </c>
      <c r="E14" s="967" t="s">
        <v>1316</v>
      </c>
      <c r="F14" s="1253" t="s">
        <v>1317</v>
      </c>
      <c r="G14" s="890"/>
      <c r="H14" s="1266">
        <v>40</v>
      </c>
      <c r="I14" s="1268">
        <v>0</v>
      </c>
      <c r="J14" s="1268">
        <v>0</v>
      </c>
      <c r="K14" s="796">
        <v>40</v>
      </c>
      <c r="L14" s="1234"/>
      <c r="M14" s="1266">
        <v>39</v>
      </c>
      <c r="N14" s="1268">
        <v>0</v>
      </c>
      <c r="O14" s="1268">
        <v>0</v>
      </c>
      <c r="P14" s="796">
        <v>39</v>
      </c>
    </row>
    <row r="15" spans="1:16" ht="22.5" x14ac:dyDescent="0.2">
      <c r="A15" s="1409" t="s">
        <v>842</v>
      </c>
      <c r="B15" s="1409" t="s">
        <v>843</v>
      </c>
      <c r="C15" s="1415" t="s">
        <v>1440</v>
      </c>
      <c r="D15" s="1276" t="s">
        <v>1441</v>
      </c>
      <c r="E15" s="967" t="s">
        <v>1318</v>
      </c>
      <c r="F15" s="1276" t="s">
        <v>1319</v>
      </c>
      <c r="G15" s="890"/>
      <c r="H15" s="1268">
        <v>0</v>
      </c>
      <c r="I15" s="1268">
        <v>0</v>
      </c>
      <c r="J15" s="1268">
        <v>0</v>
      </c>
      <c r="K15" s="1269">
        <v>0</v>
      </c>
      <c r="L15" s="1234"/>
      <c r="M15" s="1266">
        <v>397976</v>
      </c>
      <c r="N15" s="1267">
        <v>-271</v>
      </c>
      <c r="O15" s="1268">
        <v>0</v>
      </c>
      <c r="P15" s="1269">
        <v>397705</v>
      </c>
    </row>
    <row r="16" spans="1:16" ht="22.5" x14ac:dyDescent="0.2">
      <c r="A16" s="1409" t="s">
        <v>20</v>
      </c>
      <c r="B16" s="1409" t="s">
        <v>560</v>
      </c>
      <c r="C16" s="1415" t="s">
        <v>1440</v>
      </c>
      <c r="D16" s="1276" t="s">
        <v>1441</v>
      </c>
      <c r="E16" s="967" t="s">
        <v>1318</v>
      </c>
      <c r="F16" s="1276" t="s">
        <v>1319</v>
      </c>
      <c r="G16" s="890"/>
      <c r="H16" s="1266">
        <v>3229</v>
      </c>
      <c r="I16" s="1267">
        <v>-4</v>
      </c>
      <c r="J16" s="1268">
        <v>0</v>
      </c>
      <c r="K16" s="796">
        <v>3225</v>
      </c>
      <c r="L16" s="1234"/>
      <c r="M16" s="1266">
        <v>284</v>
      </c>
      <c r="N16" s="1268">
        <v>0</v>
      </c>
      <c r="O16" s="1268">
        <v>0</v>
      </c>
      <c r="P16" s="796">
        <v>284</v>
      </c>
    </row>
    <row r="17" spans="1:16" ht="22.5" x14ac:dyDescent="0.2">
      <c r="A17" s="1252" t="s">
        <v>21</v>
      </c>
      <c r="B17" s="1252" t="s">
        <v>579</v>
      </c>
      <c r="C17" s="1414" t="s">
        <v>1442</v>
      </c>
      <c r="D17" s="1253" t="s">
        <v>491</v>
      </c>
      <c r="E17" s="967" t="s">
        <v>1321</v>
      </c>
      <c r="F17" s="1253" t="s">
        <v>491</v>
      </c>
      <c r="G17" s="890"/>
      <c r="H17" s="1266">
        <v>16984</v>
      </c>
      <c r="I17" s="1268">
        <v>0</v>
      </c>
      <c r="J17" s="1267">
        <v>-16984</v>
      </c>
      <c r="K17" s="1269">
        <v>0</v>
      </c>
      <c r="L17" s="1234"/>
      <c r="M17" s="1266">
        <v>16984</v>
      </c>
      <c r="N17" s="1268">
        <v>0</v>
      </c>
      <c r="O17" s="1267">
        <v>-16984</v>
      </c>
      <c r="P17" s="1269">
        <v>0</v>
      </c>
    </row>
    <row r="18" spans="1:16" ht="12" thickBot="1" x14ac:dyDescent="0.25">
      <c r="A18" s="1274" t="s">
        <v>1225</v>
      </c>
      <c r="B18" s="1274" t="s">
        <v>1322</v>
      </c>
      <c r="C18" s="982" t="s">
        <v>491</v>
      </c>
      <c r="D18" s="687" t="s">
        <v>1441</v>
      </c>
      <c r="E18" s="1275" t="s">
        <v>491</v>
      </c>
      <c r="F18" s="687" t="s">
        <v>1319</v>
      </c>
      <c r="G18" s="890"/>
      <c r="H18" s="1268">
        <v>0</v>
      </c>
      <c r="I18" s="1268">
        <v>0</v>
      </c>
      <c r="J18" s="1481">
        <v>16984</v>
      </c>
      <c r="K18" s="1273">
        <v>16984</v>
      </c>
      <c r="L18" s="1234"/>
      <c r="M18" s="1268">
        <v>0</v>
      </c>
      <c r="N18" s="1272">
        <v>0</v>
      </c>
      <c r="O18" s="1481">
        <v>16984</v>
      </c>
      <c r="P18" s="1273">
        <v>16984</v>
      </c>
    </row>
    <row r="19" spans="1:16" ht="12" thickBot="1" x14ac:dyDescent="0.25">
      <c r="A19" s="1209" t="s">
        <v>22</v>
      </c>
      <c r="B19" s="1209" t="s">
        <v>581</v>
      </c>
      <c r="C19" s="1416"/>
      <c r="D19" s="1211"/>
      <c r="E19" s="1210"/>
      <c r="F19" s="1211"/>
      <c r="G19" s="890"/>
      <c r="H19" s="1482">
        <v>3343404</v>
      </c>
      <c r="I19" s="1483">
        <v>-4</v>
      </c>
      <c r="J19" s="1484">
        <v>0</v>
      </c>
      <c r="K19" s="1055">
        <v>3343400</v>
      </c>
      <c r="L19" s="1234"/>
      <c r="M19" s="1482">
        <v>2546014</v>
      </c>
      <c r="N19" s="1483">
        <v>-271</v>
      </c>
      <c r="O19" s="1484">
        <v>0</v>
      </c>
      <c r="P19" s="1055">
        <v>2545743</v>
      </c>
    </row>
    <row r="20" spans="1:16" ht="12.75" x14ac:dyDescent="0.2">
      <c r="A20" s="593" t="s">
        <v>23</v>
      </c>
      <c r="B20" s="593" t="s">
        <v>189</v>
      </c>
      <c r="C20" s="1417"/>
      <c r="D20" s="827"/>
      <c r="E20" s="879"/>
      <c r="F20" s="827"/>
      <c r="G20" s="890"/>
      <c r="H20" s="1485"/>
      <c r="I20" s="1486"/>
      <c r="J20" s="1486"/>
      <c r="K20" s="1487"/>
      <c r="L20" s="1488"/>
      <c r="M20" s="1485"/>
      <c r="N20" s="1486"/>
      <c r="O20" s="1486"/>
      <c r="P20" s="1487"/>
    </row>
    <row r="21" spans="1:16" ht="22.5" x14ac:dyDescent="0.2">
      <c r="A21" s="1409" t="s">
        <v>794</v>
      </c>
      <c r="B21" s="1409" t="s">
        <v>795</v>
      </c>
      <c r="C21" s="1415" t="s">
        <v>1440</v>
      </c>
      <c r="D21" s="1276" t="s">
        <v>1441</v>
      </c>
      <c r="E21" s="967" t="s">
        <v>1318</v>
      </c>
      <c r="F21" s="1276" t="s">
        <v>1319</v>
      </c>
      <c r="G21" s="890"/>
      <c r="H21" s="1266">
        <v>105369</v>
      </c>
      <c r="I21" s="1267">
        <v>-122</v>
      </c>
      <c r="J21" s="1268">
        <v>0</v>
      </c>
      <c r="K21" s="796">
        <v>105247</v>
      </c>
      <c r="L21" s="1234"/>
      <c r="M21" s="1266">
        <v>82799</v>
      </c>
      <c r="N21" s="1267">
        <v>-115</v>
      </c>
      <c r="O21" s="1268">
        <v>0</v>
      </c>
      <c r="P21" s="796">
        <v>82684</v>
      </c>
    </row>
    <row r="22" spans="1:16" ht="22.5" x14ac:dyDescent="0.2">
      <c r="A22" s="1410" t="s">
        <v>710</v>
      </c>
      <c r="B22" s="1410" t="s">
        <v>712</v>
      </c>
      <c r="C22" s="1418" t="s">
        <v>1440</v>
      </c>
      <c r="D22" s="1276" t="s">
        <v>1441</v>
      </c>
      <c r="E22" s="967" t="s">
        <v>1318</v>
      </c>
      <c r="F22" s="1276" t="s">
        <v>1319</v>
      </c>
      <c r="G22" s="890"/>
      <c r="H22" s="1266">
        <v>646761</v>
      </c>
      <c r="I22" s="1267">
        <v>-164</v>
      </c>
      <c r="J22" s="1268">
        <v>0</v>
      </c>
      <c r="K22" s="796">
        <v>646597</v>
      </c>
      <c r="L22" s="1234"/>
      <c r="M22" s="1266">
        <v>18079</v>
      </c>
      <c r="N22" s="1267">
        <v>1</v>
      </c>
      <c r="O22" s="1268">
        <v>0</v>
      </c>
      <c r="P22" s="796">
        <v>18080</v>
      </c>
    </row>
    <row r="23" spans="1:16" ht="22.5" x14ac:dyDescent="0.2">
      <c r="A23" s="1707" t="s">
        <v>844</v>
      </c>
      <c r="B23" s="1707" t="s">
        <v>845</v>
      </c>
      <c r="C23" s="1696" t="s">
        <v>1440</v>
      </c>
      <c r="D23" s="1697" t="s">
        <v>1441</v>
      </c>
      <c r="E23" s="1275" t="s">
        <v>1318</v>
      </c>
      <c r="F23" s="1697" t="s">
        <v>1319</v>
      </c>
      <c r="G23" s="890"/>
      <c r="H23" s="1272">
        <v>0</v>
      </c>
      <c r="I23" s="1272">
        <v>0</v>
      </c>
      <c r="J23" s="1272">
        <v>0</v>
      </c>
      <c r="K23" s="1273">
        <v>0</v>
      </c>
      <c r="L23" s="1234"/>
      <c r="M23" s="1271">
        <v>700805</v>
      </c>
      <c r="N23" s="1481">
        <v>-244</v>
      </c>
      <c r="O23" s="1272">
        <v>0</v>
      </c>
      <c r="P23" s="1695">
        <v>700561</v>
      </c>
    </row>
    <row r="24" spans="1:16" ht="78.75" x14ac:dyDescent="0.2">
      <c r="A24" s="86" t="s">
        <v>1738</v>
      </c>
      <c r="B24" s="1709" t="s">
        <v>1741</v>
      </c>
      <c r="C24" s="967" t="s">
        <v>1739</v>
      </c>
      <c r="D24" s="1706" t="s">
        <v>1739</v>
      </c>
      <c r="E24" s="967" t="s">
        <v>1227</v>
      </c>
      <c r="F24" s="1253" t="s">
        <v>1227</v>
      </c>
      <c r="G24" s="890"/>
      <c r="H24" s="1183">
        <v>4074</v>
      </c>
      <c r="I24" s="1703" t="s">
        <v>491</v>
      </c>
      <c r="J24" s="1703" t="s">
        <v>491</v>
      </c>
      <c r="K24" s="935">
        <v>4074</v>
      </c>
      <c r="L24" s="1704"/>
      <c r="M24" s="1183">
        <v>4074</v>
      </c>
      <c r="N24" s="1703" t="s">
        <v>491</v>
      </c>
      <c r="O24" s="1703" t="s">
        <v>491</v>
      </c>
      <c r="P24" s="1705">
        <v>4074</v>
      </c>
    </row>
    <row r="25" spans="1:16" ht="78.75" x14ac:dyDescent="0.2">
      <c r="A25" s="86" t="s">
        <v>1738</v>
      </c>
      <c r="B25" s="1709" t="s">
        <v>1741</v>
      </c>
      <c r="C25" s="967" t="s">
        <v>1740</v>
      </c>
      <c r="D25" s="1253" t="s">
        <v>1740</v>
      </c>
      <c r="E25" s="967" t="s">
        <v>1742</v>
      </c>
      <c r="F25" s="1253" t="s">
        <v>1742</v>
      </c>
      <c r="G25" s="890"/>
      <c r="H25" s="1187">
        <v>545</v>
      </c>
      <c r="I25" s="1703" t="s">
        <v>491</v>
      </c>
      <c r="J25" s="1703" t="s">
        <v>491</v>
      </c>
      <c r="K25" s="935">
        <v>545</v>
      </c>
      <c r="L25" s="1704"/>
      <c r="M25" s="1187">
        <v>545</v>
      </c>
      <c r="N25" s="1703" t="s">
        <v>491</v>
      </c>
      <c r="O25" s="1703" t="s">
        <v>491</v>
      </c>
      <c r="P25" s="1705">
        <v>545</v>
      </c>
    </row>
    <row r="26" spans="1:16" ht="22.5" x14ac:dyDescent="0.2">
      <c r="A26" s="1658" t="s">
        <v>26</v>
      </c>
      <c r="B26" s="1708" t="s">
        <v>192</v>
      </c>
      <c r="C26" s="1698" t="s">
        <v>1440</v>
      </c>
      <c r="D26" s="1699" t="s">
        <v>1441</v>
      </c>
      <c r="E26" s="1284" t="s">
        <v>1318</v>
      </c>
      <c r="F26" s="1699" t="s">
        <v>1319</v>
      </c>
      <c r="G26" s="890"/>
      <c r="H26" s="1485">
        <v>236003</v>
      </c>
      <c r="I26" s="1700">
        <v>0</v>
      </c>
      <c r="J26" s="1700">
        <v>0</v>
      </c>
      <c r="K26" s="858">
        <v>236003</v>
      </c>
      <c r="L26" s="1270"/>
      <c r="M26" s="1701">
        <v>232855</v>
      </c>
      <c r="N26" s="1523">
        <v>0</v>
      </c>
      <c r="O26" s="1523">
        <v>0</v>
      </c>
      <c r="P26" s="1702">
        <v>232855</v>
      </c>
    </row>
    <row r="27" spans="1:16" ht="12" thickBot="1" x14ac:dyDescent="0.25">
      <c r="A27" s="1256" t="s">
        <v>27</v>
      </c>
      <c r="B27" s="1256" t="s">
        <v>193</v>
      </c>
      <c r="C27" s="1419"/>
      <c r="D27" s="1258"/>
      <c r="E27" s="1257"/>
      <c r="F27" s="1258"/>
      <c r="G27" s="890"/>
      <c r="H27" s="1489">
        <v>1072321</v>
      </c>
      <c r="I27" s="1490">
        <v>-286</v>
      </c>
      <c r="J27" s="1491">
        <v>0</v>
      </c>
      <c r="K27" s="1492">
        <v>1072035</v>
      </c>
      <c r="L27" s="1493"/>
      <c r="M27" s="1489">
        <v>1103186</v>
      </c>
      <c r="N27" s="1490">
        <v>-358</v>
      </c>
      <c r="O27" s="1490">
        <v>0</v>
      </c>
      <c r="P27" s="1492">
        <v>1102828</v>
      </c>
    </row>
    <row r="28" spans="1:16" ht="12" thickBot="1" x14ac:dyDescent="0.25">
      <c r="A28" s="1206" t="s">
        <v>28</v>
      </c>
      <c r="B28" s="1206" t="s">
        <v>194</v>
      </c>
      <c r="C28" s="1420"/>
      <c r="D28" s="877"/>
      <c r="E28" s="1213"/>
      <c r="F28" s="877"/>
      <c r="G28" s="890"/>
      <c r="H28" s="1494">
        <v>4415725</v>
      </c>
      <c r="I28" s="1495">
        <v>-290</v>
      </c>
      <c r="J28" s="1484">
        <v>0</v>
      </c>
      <c r="K28" s="1496">
        <v>4415435</v>
      </c>
      <c r="L28" s="1493"/>
      <c r="M28" s="1494">
        <v>3649200</v>
      </c>
      <c r="N28" s="1495">
        <v>-629</v>
      </c>
      <c r="O28" s="1495">
        <v>0</v>
      </c>
      <c r="P28" s="1496">
        <v>3648571</v>
      </c>
    </row>
    <row r="29" spans="1:16" x14ac:dyDescent="0.2">
      <c r="A29" s="1214"/>
      <c r="B29" s="1214"/>
      <c r="C29" s="1421"/>
      <c r="D29" s="1215"/>
      <c r="E29" s="1212"/>
      <c r="F29" s="1215"/>
      <c r="G29" s="890"/>
      <c r="H29" s="1497"/>
      <c r="I29" s="1498"/>
      <c r="J29" s="1498"/>
      <c r="K29" s="1499"/>
      <c r="L29" s="1500"/>
      <c r="M29" s="1497"/>
      <c r="N29" s="1498"/>
      <c r="O29" s="1498"/>
      <c r="P29" s="1499"/>
    </row>
    <row r="30" spans="1:16" x14ac:dyDescent="0.2">
      <c r="A30" s="1250" t="s">
        <v>29</v>
      </c>
      <c r="B30" s="1250" t="s">
        <v>195</v>
      </c>
      <c r="C30" s="1422"/>
      <c r="D30" s="852"/>
      <c r="E30" s="1251"/>
      <c r="F30" s="852"/>
      <c r="G30" s="890"/>
      <c r="H30" s="973"/>
      <c r="I30" s="1501"/>
      <c r="J30" s="1501"/>
      <c r="K30" s="1502"/>
      <c r="L30" s="1503"/>
      <c r="M30" s="1504"/>
      <c r="N30" s="1501"/>
      <c r="O30" s="1501"/>
      <c r="P30" s="1502"/>
    </row>
    <row r="31" spans="1:16" ht="12" thickBot="1" x14ac:dyDescent="0.25">
      <c r="A31" s="1261" t="s">
        <v>33</v>
      </c>
      <c r="B31" s="1261" t="s">
        <v>199</v>
      </c>
      <c r="C31" s="1423"/>
      <c r="D31" s="1262"/>
      <c r="E31" s="1228"/>
      <c r="F31" s="1262"/>
      <c r="G31" s="890"/>
      <c r="H31" s="1505">
        <v>424406</v>
      </c>
      <c r="I31" s="1506">
        <v>-290</v>
      </c>
      <c r="J31" s="1272">
        <v>0</v>
      </c>
      <c r="K31" s="1507">
        <v>424116</v>
      </c>
      <c r="L31" s="1503"/>
      <c r="M31" s="1505">
        <v>302017</v>
      </c>
      <c r="N31" s="1506">
        <v>-629</v>
      </c>
      <c r="O31" s="1506" t="s">
        <v>1320</v>
      </c>
      <c r="P31" s="1507">
        <v>301388</v>
      </c>
    </row>
    <row r="32" spans="1:16" ht="12" thickBot="1" x14ac:dyDescent="0.25">
      <c r="A32" s="1206" t="s">
        <v>35</v>
      </c>
      <c r="B32" s="1206" t="s">
        <v>200</v>
      </c>
      <c r="C32" s="1420"/>
      <c r="D32" s="877"/>
      <c r="E32" s="1213"/>
      <c r="F32" s="877"/>
      <c r="G32" s="890"/>
      <c r="H32" s="1508">
        <v>2846891</v>
      </c>
      <c r="I32" s="1509">
        <v>-290</v>
      </c>
      <c r="J32" s="1484">
        <v>0</v>
      </c>
      <c r="K32" s="1510">
        <v>2846601</v>
      </c>
      <c r="L32" s="1511"/>
      <c r="M32" s="1508">
        <v>2382638</v>
      </c>
      <c r="N32" s="1509">
        <v>-629</v>
      </c>
      <c r="O32" s="1509" t="s">
        <v>1320</v>
      </c>
      <c r="P32" s="1510">
        <v>2382009</v>
      </c>
    </row>
    <row r="33" spans="1:16" x14ac:dyDescent="0.2">
      <c r="A33" s="1214"/>
      <c r="B33" s="1214"/>
      <c r="C33" s="1421"/>
      <c r="D33" s="1215"/>
      <c r="E33" s="1212"/>
      <c r="F33" s="1215"/>
      <c r="G33" s="890"/>
      <c r="H33" s="1512"/>
      <c r="I33" s="1498"/>
      <c r="J33" s="1498"/>
      <c r="K33" s="1499"/>
      <c r="L33" s="1503"/>
      <c r="M33" s="1497"/>
      <c r="N33" s="1498"/>
      <c r="O33" s="1498"/>
      <c r="P33" s="1499"/>
    </row>
    <row r="34" spans="1:16" x14ac:dyDescent="0.2">
      <c r="A34" s="1250" t="s">
        <v>36</v>
      </c>
      <c r="B34" s="1250" t="s">
        <v>201</v>
      </c>
      <c r="C34" s="1422"/>
      <c r="D34" s="852"/>
      <c r="E34" s="1251"/>
      <c r="F34" s="852"/>
      <c r="G34" s="890"/>
      <c r="H34" s="973"/>
      <c r="I34" s="1501"/>
      <c r="J34" s="1501"/>
      <c r="K34" s="1502"/>
      <c r="L34" s="1503"/>
      <c r="M34" s="1504"/>
      <c r="N34" s="1501"/>
      <c r="O34" s="1501"/>
      <c r="P34" s="1502"/>
    </row>
    <row r="35" spans="1:16" x14ac:dyDescent="0.2">
      <c r="A35" s="597" t="s">
        <v>37</v>
      </c>
      <c r="B35" s="597" t="s">
        <v>582</v>
      </c>
      <c r="C35" s="1424"/>
      <c r="D35" s="1280"/>
      <c r="E35" s="1279"/>
      <c r="F35" s="1280"/>
      <c r="G35" s="890"/>
      <c r="H35" s="1513"/>
      <c r="I35" s="1514"/>
      <c r="J35" s="1514"/>
      <c r="K35" s="1515"/>
      <c r="L35" s="1516"/>
      <c r="M35" s="1517"/>
      <c r="N35" s="1514"/>
      <c r="O35" s="1514"/>
      <c r="P35" s="1515"/>
    </row>
    <row r="36" spans="1:16" x14ac:dyDescent="0.2">
      <c r="A36" s="1274" t="s">
        <v>38</v>
      </c>
      <c r="B36" s="1274" t="s">
        <v>202</v>
      </c>
      <c r="C36" s="982" t="s">
        <v>1441</v>
      </c>
      <c r="D36" s="687" t="s">
        <v>1441</v>
      </c>
      <c r="E36" s="1275" t="s">
        <v>1319</v>
      </c>
      <c r="F36" s="687" t="s">
        <v>1319</v>
      </c>
      <c r="G36" s="890"/>
      <c r="H36" s="1520">
        <v>718674</v>
      </c>
      <c r="I36" s="1272">
        <v>0</v>
      </c>
      <c r="J36" s="1272">
        <v>0</v>
      </c>
      <c r="K36" s="728">
        <v>718674</v>
      </c>
      <c r="L36" s="1518"/>
      <c r="M36" s="1520">
        <v>710125</v>
      </c>
      <c r="N36" s="1272">
        <v>0</v>
      </c>
      <c r="O36" s="1272">
        <v>0</v>
      </c>
      <c r="P36" s="728">
        <v>710125</v>
      </c>
    </row>
    <row r="37" spans="1:16" ht="78.75" x14ac:dyDescent="0.2">
      <c r="A37" s="1709" t="s">
        <v>1738</v>
      </c>
      <c r="B37" s="1709" t="s">
        <v>1741</v>
      </c>
      <c r="C37" s="967" t="s">
        <v>1739</v>
      </c>
      <c r="D37" s="967" t="s">
        <v>1739</v>
      </c>
      <c r="E37" s="967" t="s">
        <v>1227</v>
      </c>
      <c r="F37" s="1253" t="s">
        <v>1227</v>
      </c>
      <c r="G37" s="890"/>
      <c r="H37" s="1183">
        <v>4914</v>
      </c>
      <c r="I37" s="1703" t="s">
        <v>491</v>
      </c>
      <c r="J37" s="1703" t="s">
        <v>491</v>
      </c>
      <c r="K37" s="728">
        <v>4914</v>
      </c>
      <c r="L37" s="1711"/>
      <c r="M37" s="1183">
        <v>4914</v>
      </c>
      <c r="N37" s="1703" t="s">
        <v>491</v>
      </c>
      <c r="O37" s="1703" t="s">
        <v>491</v>
      </c>
      <c r="P37" s="728">
        <v>4914</v>
      </c>
    </row>
    <row r="38" spans="1:16" x14ac:dyDescent="0.2">
      <c r="A38" s="1694" t="s">
        <v>41</v>
      </c>
      <c r="B38" s="1694" t="s">
        <v>583</v>
      </c>
      <c r="C38" s="1710"/>
      <c r="D38" s="1280"/>
      <c r="E38" s="1279"/>
      <c r="F38" s="1280"/>
      <c r="G38" s="890"/>
      <c r="H38" s="1517">
        <v>1238556</v>
      </c>
      <c r="I38" s="1523">
        <v>0</v>
      </c>
      <c r="J38" s="1523">
        <v>0</v>
      </c>
      <c r="K38" s="1019">
        <v>1238556</v>
      </c>
      <c r="L38" s="1519"/>
      <c r="M38" s="1517">
        <v>1009959</v>
      </c>
      <c r="N38" s="1523">
        <v>0</v>
      </c>
      <c r="O38" s="1523">
        <v>0</v>
      </c>
      <c r="P38" s="1019">
        <v>1009959</v>
      </c>
    </row>
    <row r="39" spans="1:16" x14ac:dyDescent="0.2">
      <c r="A39" s="1281" t="s">
        <v>42</v>
      </c>
      <c r="B39" s="1281" t="s">
        <v>205</v>
      </c>
      <c r="C39" s="1425"/>
      <c r="D39" s="687"/>
      <c r="E39" s="1275"/>
      <c r="F39" s="687"/>
      <c r="G39" s="890"/>
      <c r="H39" s="1520"/>
      <c r="I39" s="1282"/>
      <c r="J39" s="1521"/>
      <c r="K39" s="1522"/>
      <c r="L39" s="1500"/>
      <c r="M39" s="1520"/>
      <c r="N39" s="1521"/>
      <c r="O39" s="1521"/>
      <c r="P39" s="1522"/>
    </row>
    <row r="40" spans="1:16" x14ac:dyDescent="0.2">
      <c r="A40" s="1283" t="s">
        <v>38</v>
      </c>
      <c r="B40" s="1283" t="s">
        <v>202</v>
      </c>
      <c r="C40" s="1426" t="s">
        <v>1441</v>
      </c>
      <c r="D40" s="980" t="s">
        <v>1441</v>
      </c>
      <c r="E40" s="1284" t="s">
        <v>1319</v>
      </c>
      <c r="F40" s="980" t="s">
        <v>1319</v>
      </c>
      <c r="G40" s="890"/>
      <c r="H40" s="1513">
        <v>108083</v>
      </c>
      <c r="I40" s="1523">
        <v>0</v>
      </c>
      <c r="J40" s="1523">
        <v>0</v>
      </c>
      <c r="K40" s="791">
        <v>108083</v>
      </c>
      <c r="L40" s="1500"/>
      <c r="M40" s="1513">
        <v>104647</v>
      </c>
      <c r="N40" s="1523">
        <v>0</v>
      </c>
      <c r="O40" s="1523">
        <v>0</v>
      </c>
      <c r="P40" s="791">
        <v>104647</v>
      </c>
    </row>
    <row r="41" spans="1:16" x14ac:dyDescent="0.2">
      <c r="A41" s="1712" t="s">
        <v>43</v>
      </c>
      <c r="B41" s="1712" t="s">
        <v>206</v>
      </c>
      <c r="C41" s="1713" t="s">
        <v>1441</v>
      </c>
      <c r="D41" s="687" t="s">
        <v>1441</v>
      </c>
      <c r="E41" s="1275" t="s">
        <v>1319</v>
      </c>
      <c r="F41" s="687" t="s">
        <v>1319</v>
      </c>
      <c r="G41" s="1212"/>
      <c r="H41" s="1520">
        <v>96489</v>
      </c>
      <c r="I41" s="1272">
        <v>0</v>
      </c>
      <c r="J41" s="1272">
        <v>0</v>
      </c>
      <c r="K41" s="728">
        <v>96489</v>
      </c>
      <c r="L41" s="1500"/>
      <c r="M41" s="1520">
        <v>69753</v>
      </c>
      <c r="N41" s="1272">
        <v>0</v>
      </c>
      <c r="O41" s="1272">
        <v>0</v>
      </c>
      <c r="P41" s="728">
        <v>69753</v>
      </c>
    </row>
    <row r="42" spans="1:16" ht="78.75" x14ac:dyDescent="0.2">
      <c r="A42" s="1709" t="s">
        <v>1738</v>
      </c>
      <c r="B42" s="1709" t="s">
        <v>1741</v>
      </c>
      <c r="C42" s="967" t="s">
        <v>1739</v>
      </c>
      <c r="D42" s="967" t="s">
        <v>1739</v>
      </c>
      <c r="E42" s="967" t="s">
        <v>1227</v>
      </c>
      <c r="F42" s="1253" t="s">
        <v>1227</v>
      </c>
      <c r="G42" s="1212"/>
      <c r="H42" s="1183">
        <v>3147</v>
      </c>
      <c r="I42" s="1703" t="s">
        <v>491</v>
      </c>
      <c r="J42" s="1703" t="s">
        <v>491</v>
      </c>
      <c r="K42" s="699">
        <v>3147</v>
      </c>
      <c r="L42" s="1714"/>
      <c r="M42" s="1183">
        <v>3147</v>
      </c>
      <c r="N42" s="1703" t="s">
        <v>491</v>
      </c>
      <c r="O42" s="1703" t="s">
        <v>491</v>
      </c>
      <c r="P42" s="699">
        <v>3147</v>
      </c>
    </row>
    <row r="43" spans="1:16" ht="78.75" x14ac:dyDescent="0.2">
      <c r="A43" s="1709" t="s">
        <v>1738</v>
      </c>
      <c r="B43" s="1709" t="s">
        <v>1741</v>
      </c>
      <c r="C43" s="967" t="s">
        <v>1740</v>
      </c>
      <c r="D43" s="967" t="s">
        <v>1740</v>
      </c>
      <c r="E43" s="967" t="s">
        <v>1742</v>
      </c>
      <c r="F43" s="1253" t="s">
        <v>1742</v>
      </c>
      <c r="G43" s="1212"/>
      <c r="H43" s="1187">
        <v>23</v>
      </c>
      <c r="I43" s="1703" t="s">
        <v>491</v>
      </c>
      <c r="J43" s="1703" t="s">
        <v>491</v>
      </c>
      <c r="K43" s="699">
        <v>23</v>
      </c>
      <c r="L43" s="1714"/>
      <c r="M43" s="1187">
        <v>23</v>
      </c>
      <c r="N43" s="1703" t="s">
        <v>491</v>
      </c>
      <c r="O43" s="1703" t="s">
        <v>491</v>
      </c>
      <c r="P43" s="699">
        <v>23</v>
      </c>
    </row>
    <row r="44" spans="1:16" x14ac:dyDescent="0.2">
      <c r="A44" s="434" t="s">
        <v>1518</v>
      </c>
      <c r="B44" s="581" t="s">
        <v>1517</v>
      </c>
      <c r="C44" s="1426" t="s">
        <v>1441</v>
      </c>
      <c r="D44" s="980" t="s">
        <v>1441</v>
      </c>
      <c r="E44" s="1284" t="s">
        <v>1319</v>
      </c>
      <c r="F44" s="980" t="s">
        <v>1319</v>
      </c>
      <c r="G44" s="1212"/>
      <c r="H44" s="973">
        <v>12787</v>
      </c>
      <c r="I44" s="1700"/>
      <c r="J44" s="1700"/>
      <c r="K44" s="791">
        <v>12787</v>
      </c>
      <c r="L44" s="1500"/>
      <c r="M44" s="973">
        <v>6197</v>
      </c>
      <c r="N44" s="1700"/>
      <c r="O44" s="1700"/>
      <c r="P44" s="791">
        <v>6197</v>
      </c>
    </row>
    <row r="45" spans="1:16" ht="12" thickBot="1" x14ac:dyDescent="0.25">
      <c r="A45" s="1256" t="s">
        <v>45</v>
      </c>
      <c r="B45" s="1256" t="s">
        <v>208</v>
      </c>
      <c r="C45" s="1419"/>
      <c r="D45" s="1258"/>
      <c r="E45" s="1257"/>
      <c r="F45" s="1258"/>
      <c r="G45" s="1212"/>
      <c r="H45" s="1524">
        <v>330278</v>
      </c>
      <c r="I45" s="1525">
        <v>0</v>
      </c>
      <c r="J45" s="1525">
        <v>0</v>
      </c>
      <c r="K45" s="1526">
        <v>330278</v>
      </c>
      <c r="L45" s="1516"/>
      <c r="M45" s="1524">
        <v>256603</v>
      </c>
      <c r="N45" s="1525">
        <v>0</v>
      </c>
      <c r="O45" s="1525">
        <v>0</v>
      </c>
      <c r="P45" s="1526">
        <v>256603</v>
      </c>
    </row>
    <row r="46" spans="1:16" ht="12" thickBot="1" x14ac:dyDescent="0.25">
      <c r="A46" s="1206" t="s">
        <v>46</v>
      </c>
      <c r="B46" s="1206" t="s">
        <v>209</v>
      </c>
      <c r="C46" s="1420"/>
      <c r="D46" s="877"/>
      <c r="E46" s="1213"/>
      <c r="F46" s="877"/>
      <c r="G46" s="1212"/>
      <c r="H46" s="1508">
        <v>4415725</v>
      </c>
      <c r="I46" s="1509">
        <v>-290</v>
      </c>
      <c r="J46" s="1527">
        <v>0</v>
      </c>
      <c r="K46" s="1510">
        <v>4415435</v>
      </c>
      <c r="L46" s="1519"/>
      <c r="M46" s="1508">
        <v>3649200</v>
      </c>
      <c r="N46" s="1509">
        <v>-629</v>
      </c>
      <c r="O46" s="1527">
        <v>0</v>
      </c>
      <c r="P46" s="1510">
        <v>3648571</v>
      </c>
    </row>
    <row r="48" spans="1:16" ht="33.75" x14ac:dyDescent="0.2">
      <c r="A48" s="590" t="s">
        <v>1743</v>
      </c>
      <c r="B48" s="1467" t="s">
        <v>1744</v>
      </c>
    </row>
  </sheetData>
  <sheetProtection algorithmName="SHA-512" hashValue="z20FM/kYVqGaIWPP+VnkRK+lfRNlSC/HRv2xa968e14hBE7WDvZxgtr4zOvd+D6wfpkXmub7C8CYRzHT94pIbw==" saltValue="6c5I6OBeBpgTwwMKyqTkwg==" spinCount="100000" sheet="1" objects="1" scenarios="1"/>
  <mergeCells count="10">
    <mergeCell ref="B8:B9"/>
    <mergeCell ref="E8:F8"/>
    <mergeCell ref="H8:K8"/>
    <mergeCell ref="M8:P8"/>
    <mergeCell ref="A8:A9"/>
    <mergeCell ref="C8:D8"/>
    <mergeCell ref="H9:H10"/>
    <mergeCell ref="K9:K10"/>
    <mergeCell ref="M9:M10"/>
    <mergeCell ref="P9:P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107"/>
  <sheetViews>
    <sheetView showGridLines="0" zoomScale="86" zoomScaleNormal="86" workbookViewId="0">
      <pane ySplit="4" topLeftCell="A5" activePane="bottomLeft" state="frozen"/>
      <selection pane="bottomLeft" activeCell="A5" sqref="A5"/>
    </sheetView>
  </sheetViews>
  <sheetFormatPr defaultColWidth="9.140625" defaultRowHeight="15" outlineLevelCol="1" x14ac:dyDescent="0.25"/>
  <cols>
    <col min="1" max="1" width="54.140625" style="27" customWidth="1"/>
    <col min="2" max="2" width="48.5703125" style="27" customWidth="1" outlineLevel="1"/>
    <col min="3" max="3" width="12" style="27" customWidth="1" outlineLevel="1"/>
    <col min="4" max="4" width="10.42578125" style="27" customWidth="1"/>
    <col min="5" max="5" width="13.85546875" style="27" customWidth="1"/>
    <col min="6" max="6" width="16" style="27" customWidth="1"/>
    <col min="7" max="7" width="13" style="27" customWidth="1"/>
    <col min="8" max="8" width="10.42578125" style="27" customWidth="1"/>
    <col min="9" max="12" width="12.5703125" style="27" customWidth="1"/>
    <col min="13" max="16384" width="9.140625" style="27"/>
  </cols>
  <sheetData>
    <row r="1" spans="1:10" x14ac:dyDescent="0.25">
      <c r="A1" s="26" t="str">
        <f>'Key Figures'!A1</f>
        <v>LATVENERGO KONCERNA KONSOLIDĒTIE un</v>
      </c>
      <c r="B1" s="26" t="str">
        <f>'Key Figures'!B1</f>
        <v>LATVENERGO GROUP CONSOLIDATED and</v>
      </c>
      <c r="C1" s="26"/>
    </row>
    <row r="2" spans="1:10" x14ac:dyDescent="0.25">
      <c r="A2" s="26" t="str">
        <f>'Key Figures'!A2</f>
        <v>AS „LATVENERGO” 2018. GADA FINANŠU PĀRSKATI</v>
      </c>
      <c r="B2" s="26" t="str">
        <f>'Key Figures'!B2</f>
        <v>LATVENERGO AS FINANCIAL STATEMENTS 2018</v>
      </c>
      <c r="G2" s="95"/>
    </row>
    <row r="3" spans="1:10" ht="18" x14ac:dyDescent="0.25">
      <c r="A3" s="989" t="s">
        <v>768</v>
      </c>
      <c r="B3" s="989" t="s">
        <v>305</v>
      </c>
      <c r="G3" s="95"/>
    </row>
    <row r="4" spans="1:10" ht="18.75" x14ac:dyDescent="0.25">
      <c r="B4" s="50"/>
      <c r="C4" s="50"/>
      <c r="G4" s="95"/>
    </row>
    <row r="5" spans="1:10" x14ac:dyDescent="0.25">
      <c r="G5" s="95"/>
    </row>
    <row r="6" spans="1:10" x14ac:dyDescent="0.25">
      <c r="A6" s="12" t="s">
        <v>631</v>
      </c>
      <c r="B6" s="12" t="s">
        <v>632</v>
      </c>
      <c r="C6" s="11"/>
      <c r="G6" s="95"/>
    </row>
    <row r="7" spans="1:10" ht="15.75" thickBot="1" x14ac:dyDescent="0.3">
      <c r="A7" s="12"/>
      <c r="B7" s="12"/>
      <c r="C7" s="11"/>
      <c r="G7" s="95"/>
      <c r="J7" s="1144" t="s">
        <v>51</v>
      </c>
    </row>
    <row r="8" spans="1:10" ht="15.75" thickBot="1" x14ac:dyDescent="0.3">
      <c r="A8" s="338"/>
      <c r="B8" s="338"/>
      <c r="C8" s="2100" t="s">
        <v>0</v>
      </c>
      <c r="D8" s="2103" t="s">
        <v>737</v>
      </c>
      <c r="E8" s="2103"/>
      <c r="F8" s="2103"/>
      <c r="G8" s="51"/>
      <c r="H8" s="2103" t="s">
        <v>1015</v>
      </c>
      <c r="I8" s="2103"/>
      <c r="J8" s="2103"/>
    </row>
    <row r="9" spans="1:10" ht="63.75" thickBot="1" x14ac:dyDescent="0.3">
      <c r="A9" s="320"/>
      <c r="B9" s="320"/>
      <c r="C9" s="2101"/>
      <c r="D9" s="340" t="s">
        <v>1229</v>
      </c>
      <c r="E9" s="340" t="s">
        <v>1228</v>
      </c>
      <c r="F9" s="340" t="s">
        <v>1234</v>
      </c>
      <c r="G9" s="51"/>
      <c r="H9" s="340" t="s">
        <v>1229</v>
      </c>
      <c r="I9" s="340" t="s">
        <v>1228</v>
      </c>
      <c r="J9" s="340" t="s">
        <v>1234</v>
      </c>
    </row>
    <row r="10" spans="1:10" ht="36.75" thickBot="1" x14ac:dyDescent="0.3">
      <c r="A10" s="336"/>
      <c r="B10" s="336"/>
      <c r="C10" s="339" t="s">
        <v>715</v>
      </c>
      <c r="D10" s="339" t="s">
        <v>1230</v>
      </c>
      <c r="E10" s="339" t="s">
        <v>1227</v>
      </c>
      <c r="F10" s="339" t="s">
        <v>1749</v>
      </c>
      <c r="G10" s="51"/>
      <c r="H10" s="1139" t="s">
        <v>1230</v>
      </c>
      <c r="I10" s="339" t="s">
        <v>1227</v>
      </c>
      <c r="J10" s="339" t="s">
        <v>1749</v>
      </c>
    </row>
    <row r="11" spans="1:10" x14ac:dyDescent="0.25">
      <c r="A11" s="320"/>
      <c r="B11" s="320"/>
      <c r="C11" s="99"/>
      <c r="D11" s="99"/>
      <c r="E11" s="99"/>
      <c r="F11" s="99"/>
      <c r="G11" s="51"/>
      <c r="H11" s="99"/>
      <c r="I11" s="99"/>
      <c r="J11" s="99"/>
    </row>
    <row r="12" spans="1:10" x14ac:dyDescent="0.25">
      <c r="A12" s="320" t="s">
        <v>1219</v>
      </c>
      <c r="B12" s="320" t="s">
        <v>1220</v>
      </c>
      <c r="C12" s="321"/>
      <c r="D12" s="92"/>
      <c r="E12" s="92"/>
      <c r="F12" s="92"/>
      <c r="G12" s="51"/>
      <c r="H12" s="92"/>
      <c r="I12" s="92"/>
      <c r="J12" s="92"/>
    </row>
    <row r="13" spans="1:10" x14ac:dyDescent="0.25">
      <c r="A13" s="241" t="s">
        <v>794</v>
      </c>
      <c r="B13" s="241" t="s">
        <v>795</v>
      </c>
      <c r="C13" s="239" t="s">
        <v>558</v>
      </c>
      <c r="D13" s="180">
        <v>117955</v>
      </c>
      <c r="E13" s="1193">
        <v>0</v>
      </c>
      <c r="F13" s="1193">
        <v>0</v>
      </c>
      <c r="G13" s="51"/>
      <c r="H13" s="180">
        <v>81025</v>
      </c>
      <c r="I13" s="1193">
        <v>0</v>
      </c>
      <c r="J13" s="1193">
        <v>0</v>
      </c>
    </row>
    <row r="14" spans="1:10" x14ac:dyDescent="0.25">
      <c r="A14" s="241" t="s">
        <v>710</v>
      </c>
      <c r="B14" s="241" t="s">
        <v>712</v>
      </c>
      <c r="C14" s="239" t="s">
        <v>559</v>
      </c>
      <c r="D14" s="180">
        <v>84613</v>
      </c>
      <c r="E14" s="1193">
        <v>0</v>
      </c>
      <c r="F14" s="1193">
        <v>0</v>
      </c>
      <c r="G14" s="51"/>
      <c r="H14" s="180">
        <v>14233</v>
      </c>
      <c r="I14" s="1193">
        <v>0</v>
      </c>
      <c r="J14" s="1193">
        <v>0</v>
      </c>
    </row>
    <row r="15" spans="1:10" x14ac:dyDescent="0.25">
      <c r="A15" s="241" t="s">
        <v>970</v>
      </c>
      <c r="B15" s="241" t="s">
        <v>983</v>
      </c>
      <c r="C15" s="239" t="s">
        <v>1675</v>
      </c>
      <c r="D15" s="1193">
        <v>0</v>
      </c>
      <c r="E15" s="1193">
        <v>0</v>
      </c>
      <c r="F15" s="1193">
        <v>0</v>
      </c>
      <c r="G15" s="51"/>
      <c r="H15" s="180">
        <v>765815</v>
      </c>
      <c r="I15" s="1193">
        <v>0</v>
      </c>
      <c r="J15" s="1193">
        <v>0</v>
      </c>
    </row>
    <row r="16" spans="1:10" x14ac:dyDescent="0.25">
      <c r="A16" s="241" t="s">
        <v>20</v>
      </c>
      <c r="B16" s="241" t="s">
        <v>560</v>
      </c>
      <c r="C16" s="239" t="s">
        <v>559</v>
      </c>
      <c r="D16" s="180">
        <v>30920</v>
      </c>
      <c r="E16" s="1193">
        <v>0</v>
      </c>
      <c r="F16" s="1193">
        <v>0</v>
      </c>
      <c r="G16" s="51"/>
      <c r="H16" s="180">
        <v>331</v>
      </c>
      <c r="I16" s="1193">
        <v>0</v>
      </c>
      <c r="J16" s="1193">
        <v>0</v>
      </c>
    </row>
    <row r="17" spans="1:10" x14ac:dyDescent="0.25">
      <c r="A17" s="241" t="s">
        <v>25</v>
      </c>
      <c r="B17" s="241" t="s">
        <v>191</v>
      </c>
      <c r="C17" s="239" t="s">
        <v>1371</v>
      </c>
      <c r="D17" s="1193">
        <v>0</v>
      </c>
      <c r="E17" s="958">
        <v>15748</v>
      </c>
      <c r="F17" s="958">
        <v>105</v>
      </c>
      <c r="G17" s="51"/>
      <c r="H17" s="1193">
        <v>0</v>
      </c>
      <c r="I17" s="958">
        <v>15748</v>
      </c>
      <c r="J17" s="958">
        <v>105</v>
      </c>
    </row>
    <row r="18" spans="1:10" ht="22.5" x14ac:dyDescent="0.25">
      <c r="A18" s="241" t="s">
        <v>1300</v>
      </c>
      <c r="B18" s="241" t="s">
        <v>1519</v>
      </c>
      <c r="C18" s="239">
        <v>21</v>
      </c>
      <c r="D18" s="1193">
        <v>16935</v>
      </c>
      <c r="E18" s="1193">
        <v>0</v>
      </c>
      <c r="F18" s="1193">
        <v>0</v>
      </c>
      <c r="G18" s="51"/>
      <c r="H18" s="1193">
        <v>16935</v>
      </c>
      <c r="I18" s="1193">
        <v>0</v>
      </c>
      <c r="J18" s="1193">
        <v>0</v>
      </c>
    </row>
    <row r="19" spans="1:10" ht="15.75" thickBot="1" x14ac:dyDescent="0.3">
      <c r="A19" s="246" t="s">
        <v>26</v>
      </c>
      <c r="B19" s="246" t="s">
        <v>192</v>
      </c>
      <c r="C19" s="247">
        <v>18</v>
      </c>
      <c r="D19" s="195">
        <v>129455</v>
      </c>
      <c r="E19" s="1193">
        <v>0</v>
      </c>
      <c r="F19" s="1193">
        <v>0</v>
      </c>
      <c r="G19" s="51"/>
      <c r="H19" s="195">
        <v>127554</v>
      </c>
      <c r="I19" s="1193">
        <v>0</v>
      </c>
      <c r="J19" s="1193">
        <v>0</v>
      </c>
    </row>
    <row r="20" spans="1:10" ht="15.75" thickBot="1" x14ac:dyDescent="0.3">
      <c r="A20" s="341"/>
      <c r="B20" s="341"/>
      <c r="C20" s="342"/>
      <c r="D20" s="265">
        <v>379878</v>
      </c>
      <c r="E20" s="265">
        <v>15748</v>
      </c>
      <c r="F20" s="265">
        <v>105</v>
      </c>
      <c r="G20" s="51"/>
      <c r="H20" s="265">
        <v>1005893</v>
      </c>
      <c r="I20" s="265">
        <v>15748</v>
      </c>
      <c r="J20" s="265">
        <v>105</v>
      </c>
    </row>
    <row r="21" spans="1:10" x14ac:dyDescent="0.25">
      <c r="A21" s="303"/>
      <c r="B21" s="303"/>
      <c r="C21" s="498"/>
      <c r="D21" s="98"/>
      <c r="E21" s="98"/>
      <c r="F21" s="98"/>
      <c r="G21" s="51"/>
      <c r="H21" s="98"/>
      <c r="I21" s="98"/>
      <c r="J21" s="98"/>
    </row>
    <row r="22" spans="1:10" x14ac:dyDescent="0.25">
      <c r="A22" s="208" t="s">
        <v>746</v>
      </c>
      <c r="B22" s="208" t="s">
        <v>747</v>
      </c>
      <c r="C22" s="209"/>
      <c r="D22" s="549"/>
      <c r="E22" s="549"/>
      <c r="F22" s="549"/>
      <c r="G22" s="51"/>
      <c r="H22" s="549"/>
      <c r="I22" s="549"/>
      <c r="J22" s="549"/>
    </row>
    <row r="23" spans="1:10" x14ac:dyDescent="0.25">
      <c r="A23" s="241" t="s">
        <v>794</v>
      </c>
      <c r="B23" s="241" t="s">
        <v>795</v>
      </c>
      <c r="C23" s="239" t="s">
        <v>558</v>
      </c>
      <c r="D23" s="180">
        <v>105369</v>
      </c>
      <c r="E23" s="1193">
        <v>0</v>
      </c>
      <c r="F23" s="1193">
        <v>0</v>
      </c>
      <c r="G23" s="51"/>
      <c r="H23" s="180">
        <v>82799</v>
      </c>
      <c r="I23" s="1193">
        <v>0</v>
      </c>
      <c r="J23" s="1193">
        <v>0</v>
      </c>
    </row>
    <row r="24" spans="1:10" x14ac:dyDescent="0.25">
      <c r="A24" s="241" t="s">
        <v>710</v>
      </c>
      <c r="B24" s="241" t="s">
        <v>712</v>
      </c>
      <c r="C24" s="239" t="s">
        <v>559</v>
      </c>
      <c r="D24" s="180">
        <v>641832</v>
      </c>
      <c r="E24" s="1193">
        <v>0</v>
      </c>
      <c r="F24" s="1193">
        <v>0</v>
      </c>
      <c r="G24" s="51"/>
      <c r="H24" s="180">
        <v>17938</v>
      </c>
      <c r="I24" s="1193">
        <v>0</v>
      </c>
      <c r="J24" s="1193">
        <v>0</v>
      </c>
    </row>
    <row r="25" spans="1:10" x14ac:dyDescent="0.25">
      <c r="A25" s="241" t="s">
        <v>970</v>
      </c>
      <c r="B25" s="241" t="s">
        <v>983</v>
      </c>
      <c r="C25" s="239" t="s">
        <v>1675</v>
      </c>
      <c r="D25" s="1193">
        <v>0</v>
      </c>
      <c r="E25" s="1193">
        <v>0</v>
      </c>
      <c r="F25" s="1193">
        <v>0</v>
      </c>
      <c r="G25" s="51"/>
      <c r="H25" s="180">
        <v>1098781</v>
      </c>
      <c r="I25" s="1193">
        <v>0</v>
      </c>
      <c r="J25" s="1193">
        <v>0</v>
      </c>
    </row>
    <row r="26" spans="1:10" x14ac:dyDescent="0.25">
      <c r="A26" s="241" t="s">
        <v>20</v>
      </c>
      <c r="B26" s="241" t="s">
        <v>560</v>
      </c>
      <c r="C26" s="239" t="s">
        <v>559</v>
      </c>
      <c r="D26" s="180">
        <v>3229</v>
      </c>
      <c r="E26" s="1193">
        <v>0</v>
      </c>
      <c r="F26" s="1193">
        <v>0</v>
      </c>
      <c r="G26" s="51"/>
      <c r="H26" s="113">
        <v>284</v>
      </c>
      <c r="I26" s="1193">
        <v>0</v>
      </c>
      <c r="J26" s="1193">
        <v>0</v>
      </c>
    </row>
    <row r="27" spans="1:10" x14ac:dyDescent="0.25">
      <c r="A27" s="241" t="s">
        <v>25</v>
      </c>
      <c r="B27" s="241" t="s">
        <v>191</v>
      </c>
      <c r="C27" s="239" t="s">
        <v>1371</v>
      </c>
      <c r="D27" s="1193">
        <v>0</v>
      </c>
      <c r="E27" s="337">
        <v>4074</v>
      </c>
      <c r="F27" s="337">
        <v>545</v>
      </c>
      <c r="G27" s="51"/>
      <c r="H27" s="1193">
        <v>0</v>
      </c>
      <c r="I27" s="337">
        <v>4074</v>
      </c>
      <c r="J27" s="337">
        <v>545</v>
      </c>
    </row>
    <row r="28" spans="1:10" ht="22.5" x14ac:dyDescent="0.25">
      <c r="A28" s="241" t="s">
        <v>1300</v>
      </c>
      <c r="B28" s="241" t="s">
        <v>1519</v>
      </c>
      <c r="C28" s="239">
        <v>21</v>
      </c>
      <c r="D28" s="1193">
        <v>16984</v>
      </c>
      <c r="E28" s="1193">
        <v>0</v>
      </c>
      <c r="F28" s="1193">
        <v>0</v>
      </c>
      <c r="G28" s="51"/>
      <c r="H28" s="1193">
        <v>16984</v>
      </c>
      <c r="I28" s="1193">
        <v>0</v>
      </c>
      <c r="J28" s="1193">
        <v>0</v>
      </c>
    </row>
    <row r="29" spans="1:10" ht="15.75" thickBot="1" x14ac:dyDescent="0.3">
      <c r="A29" s="246" t="s">
        <v>26</v>
      </c>
      <c r="B29" s="246" t="s">
        <v>192</v>
      </c>
      <c r="C29" s="247">
        <v>18</v>
      </c>
      <c r="D29" s="195">
        <v>236003</v>
      </c>
      <c r="E29" s="1193">
        <v>0</v>
      </c>
      <c r="F29" s="1193">
        <v>0</v>
      </c>
      <c r="G29" s="51"/>
      <c r="H29" s="195">
        <v>232855</v>
      </c>
      <c r="I29" s="1193">
        <v>0</v>
      </c>
      <c r="J29" s="1193">
        <v>0</v>
      </c>
    </row>
    <row r="30" spans="1:10" ht="15.75" thickBot="1" x14ac:dyDescent="0.3">
      <c r="A30" s="341"/>
      <c r="B30" s="341"/>
      <c r="C30" s="342"/>
      <c r="D30" s="265">
        <v>1003417</v>
      </c>
      <c r="E30" s="265">
        <v>4074</v>
      </c>
      <c r="F30" s="265">
        <v>545</v>
      </c>
      <c r="G30" s="51"/>
      <c r="H30" s="265">
        <v>1449641</v>
      </c>
      <c r="I30" s="265">
        <v>4074</v>
      </c>
      <c r="J30" s="265">
        <v>545</v>
      </c>
    </row>
    <row r="31" spans="1:10" x14ac:dyDescent="0.25">
      <c r="G31" s="95"/>
    </row>
    <row r="32" spans="1:10" x14ac:dyDescent="0.25">
      <c r="A32" s="12" t="s">
        <v>633</v>
      </c>
      <c r="B32" s="12" t="s">
        <v>634</v>
      </c>
      <c r="G32" s="95"/>
    </row>
    <row r="33" spans="1:10" ht="15.75" thickBot="1" x14ac:dyDescent="0.3">
      <c r="A33" s="12"/>
      <c r="B33" s="12"/>
      <c r="G33" s="95"/>
      <c r="J33" s="1144" t="s">
        <v>51</v>
      </c>
    </row>
    <row r="34" spans="1:10" ht="15.75" thickBot="1" x14ac:dyDescent="0.3">
      <c r="A34" s="344"/>
      <c r="B34" s="344"/>
      <c r="C34" s="2100" t="s">
        <v>0</v>
      </c>
      <c r="D34" s="2102" t="s">
        <v>737</v>
      </c>
      <c r="E34" s="2102"/>
      <c r="F34" s="2102"/>
      <c r="G34" s="95"/>
      <c r="H34" s="2102" t="s">
        <v>1015</v>
      </c>
      <c r="I34" s="2102"/>
      <c r="J34" s="2102"/>
    </row>
    <row r="35" spans="1:10" ht="63.75" thickBot="1" x14ac:dyDescent="0.3">
      <c r="A35" s="346"/>
      <c r="B35" s="346"/>
      <c r="C35" s="2101"/>
      <c r="D35" s="340" t="s">
        <v>1231</v>
      </c>
      <c r="E35" s="340" t="s">
        <v>1228</v>
      </c>
      <c r="F35" s="340" t="s">
        <v>1233</v>
      </c>
      <c r="G35" s="99"/>
      <c r="H35" s="340" t="s">
        <v>1231</v>
      </c>
      <c r="I35" s="340" t="s">
        <v>1228</v>
      </c>
      <c r="J35" s="340" t="s">
        <v>1233</v>
      </c>
    </row>
    <row r="36" spans="1:10" ht="36.75" thickBot="1" x14ac:dyDescent="0.3">
      <c r="A36" s="346"/>
      <c r="B36" s="346"/>
      <c r="C36" s="340" t="s">
        <v>715</v>
      </c>
      <c r="D36" s="345" t="s">
        <v>1232</v>
      </c>
      <c r="E36" s="345" t="s">
        <v>1227</v>
      </c>
      <c r="F36" s="345" t="s">
        <v>1750</v>
      </c>
      <c r="G36" s="100"/>
      <c r="H36" s="345" t="s">
        <v>1232</v>
      </c>
      <c r="I36" s="345" t="s">
        <v>1227</v>
      </c>
      <c r="J36" s="345" t="s">
        <v>1750</v>
      </c>
    </row>
    <row r="37" spans="1:10" x14ac:dyDescent="0.25">
      <c r="A37" s="92"/>
      <c r="B37" s="92"/>
      <c r="C37" s="92"/>
      <c r="D37" s="92"/>
      <c r="E37" s="92"/>
      <c r="F37" s="92"/>
      <c r="G37" s="92"/>
      <c r="H37" s="92"/>
      <c r="I37" s="92"/>
      <c r="J37" s="92"/>
    </row>
    <row r="38" spans="1:10" x14ac:dyDescent="0.25">
      <c r="A38" s="320" t="s">
        <v>1221</v>
      </c>
      <c r="B38" s="320" t="s">
        <v>1222</v>
      </c>
      <c r="C38" s="321"/>
      <c r="D38" s="96"/>
      <c r="E38" s="96"/>
      <c r="F38" s="96"/>
      <c r="G38" s="96"/>
      <c r="H38" s="96"/>
      <c r="I38" s="96"/>
      <c r="J38" s="96"/>
    </row>
    <row r="39" spans="1:10" x14ac:dyDescent="0.25">
      <c r="A39" s="241" t="s">
        <v>38</v>
      </c>
      <c r="B39" s="241" t="s">
        <v>202</v>
      </c>
      <c r="C39" s="239">
        <v>22</v>
      </c>
      <c r="D39" s="1147">
        <v>814343</v>
      </c>
      <c r="E39" s="1193">
        <v>0</v>
      </c>
      <c r="F39" s="1193">
        <v>0</v>
      </c>
      <c r="G39" s="97"/>
      <c r="H39" s="337">
        <v>802268</v>
      </c>
      <c r="I39" s="1193">
        <v>0</v>
      </c>
      <c r="J39" s="1193">
        <v>0</v>
      </c>
    </row>
    <row r="40" spans="1:10" x14ac:dyDescent="0.25">
      <c r="A40" s="241" t="s">
        <v>25</v>
      </c>
      <c r="B40" s="241" t="s">
        <v>191</v>
      </c>
      <c r="C40" s="239" t="s">
        <v>1371</v>
      </c>
      <c r="D40" s="1193">
        <v>0</v>
      </c>
      <c r="E40" s="1148">
        <v>10204</v>
      </c>
      <c r="F40" s="1193">
        <v>0</v>
      </c>
      <c r="G40" s="112"/>
      <c r="H40" s="1193">
        <v>0</v>
      </c>
      <c r="I40" s="1148">
        <v>10204</v>
      </c>
      <c r="J40" s="1193">
        <v>0</v>
      </c>
    </row>
    <row r="41" spans="1:10" ht="15.75" thickBot="1" x14ac:dyDescent="0.25">
      <c r="A41" s="246" t="s">
        <v>43</v>
      </c>
      <c r="B41" s="1674" t="s">
        <v>1677</v>
      </c>
      <c r="C41" s="247">
        <v>25</v>
      </c>
      <c r="D41" s="1146">
        <v>103707</v>
      </c>
      <c r="E41" s="1193">
        <v>0</v>
      </c>
      <c r="F41" s="1408">
        <v>0</v>
      </c>
      <c r="G41" s="97"/>
      <c r="H41" s="1146">
        <v>78726</v>
      </c>
      <c r="I41" s="1193">
        <v>0</v>
      </c>
      <c r="J41" s="1408">
        <v>0</v>
      </c>
    </row>
    <row r="42" spans="1:10" ht="15.75" thickBot="1" x14ac:dyDescent="0.3">
      <c r="A42" s="266"/>
      <c r="B42" s="266"/>
      <c r="C42" s="874"/>
      <c r="D42" s="902">
        <v>918050</v>
      </c>
      <c r="E42" s="265">
        <v>10204</v>
      </c>
      <c r="F42" s="1173">
        <v>0</v>
      </c>
      <c r="G42" s="98"/>
      <c r="H42" s="902">
        <v>880994</v>
      </c>
      <c r="I42" s="902">
        <v>10204</v>
      </c>
      <c r="J42" s="1757">
        <v>0</v>
      </c>
    </row>
    <row r="43" spans="1:10" x14ac:dyDescent="0.25">
      <c r="A43" s="256"/>
      <c r="B43" s="256"/>
      <c r="C43" s="675"/>
      <c r="D43" s="260"/>
      <c r="E43" s="260"/>
      <c r="F43" s="260"/>
      <c r="G43" s="98"/>
      <c r="H43" s="260"/>
      <c r="I43" s="260"/>
      <c r="J43" s="260"/>
    </row>
    <row r="44" spans="1:10" x14ac:dyDescent="0.25">
      <c r="A44" s="208" t="s">
        <v>748</v>
      </c>
      <c r="B44" s="208" t="s">
        <v>749</v>
      </c>
      <c r="C44" s="209"/>
      <c r="D44" s="347"/>
      <c r="E44" s="347"/>
      <c r="F44" s="347"/>
      <c r="G44" s="96"/>
      <c r="H44" s="347"/>
      <c r="I44" s="347"/>
      <c r="J44" s="347"/>
    </row>
    <row r="45" spans="1:10" x14ac:dyDescent="0.25">
      <c r="A45" s="241" t="s">
        <v>38</v>
      </c>
      <c r="B45" s="241" t="s">
        <v>202</v>
      </c>
      <c r="C45" s="239">
        <v>22</v>
      </c>
      <c r="D45" s="1145">
        <v>826757</v>
      </c>
      <c r="E45" s="1193">
        <v>0</v>
      </c>
      <c r="F45" s="1193">
        <v>0</v>
      </c>
      <c r="G45" s="97"/>
      <c r="H45" s="1145">
        <v>814772</v>
      </c>
      <c r="I45" s="1193">
        <v>0</v>
      </c>
      <c r="J45" s="1193">
        <v>0</v>
      </c>
    </row>
    <row r="46" spans="1:10" x14ac:dyDescent="0.25">
      <c r="A46" s="241" t="s">
        <v>25</v>
      </c>
      <c r="B46" s="241" t="s">
        <v>191</v>
      </c>
      <c r="C46" s="239" t="s">
        <v>1371</v>
      </c>
      <c r="D46" s="1193">
        <v>0</v>
      </c>
      <c r="E46" s="1145">
        <v>8061</v>
      </c>
      <c r="F46" s="1147">
        <v>23</v>
      </c>
      <c r="G46" s="97"/>
      <c r="H46" s="1193">
        <v>0</v>
      </c>
      <c r="I46" s="1145">
        <v>8061</v>
      </c>
      <c r="J46" s="1147">
        <v>23</v>
      </c>
    </row>
    <row r="47" spans="1:10" ht="15.75" thickBot="1" x14ac:dyDescent="0.25">
      <c r="A47" s="246" t="s">
        <v>43</v>
      </c>
      <c r="B47" s="1674" t="s">
        <v>1677</v>
      </c>
      <c r="C47" s="247">
        <v>25</v>
      </c>
      <c r="D47" s="1146">
        <v>115742</v>
      </c>
      <c r="E47" s="1193">
        <v>0</v>
      </c>
      <c r="F47" s="1193">
        <v>0</v>
      </c>
      <c r="G47" s="97"/>
      <c r="H47" s="1146">
        <v>79341</v>
      </c>
      <c r="I47" s="1193">
        <v>0</v>
      </c>
      <c r="J47" s="1193">
        <v>0</v>
      </c>
    </row>
    <row r="48" spans="1:10" ht="15.75" thickBot="1" x14ac:dyDescent="0.3">
      <c r="A48" s="266"/>
      <c r="B48" s="266"/>
      <c r="C48" s="268"/>
      <c r="D48" s="265">
        <v>942499</v>
      </c>
      <c r="E48" s="265">
        <v>8061</v>
      </c>
      <c r="F48" s="265">
        <v>23</v>
      </c>
      <c r="G48" s="98"/>
      <c r="H48" s="265">
        <v>894113</v>
      </c>
      <c r="I48" s="265">
        <v>8061</v>
      </c>
      <c r="J48" s="265">
        <v>23</v>
      </c>
    </row>
    <row r="49" spans="1:11" x14ac:dyDescent="0.25">
      <c r="G49" s="95"/>
    </row>
    <row r="50" spans="1:11" x14ac:dyDescent="0.25">
      <c r="G50" s="95"/>
    </row>
    <row r="51" spans="1:11" x14ac:dyDescent="0.25">
      <c r="A51" s="12" t="s">
        <v>306</v>
      </c>
      <c r="B51" s="1532" t="s">
        <v>313</v>
      </c>
      <c r="C51"/>
      <c r="D51"/>
      <c r="E51"/>
      <c r="F51"/>
      <c r="G51"/>
      <c r="H51"/>
    </row>
    <row r="52" spans="1:11" ht="15.75" thickBot="1" x14ac:dyDescent="0.3">
      <c r="C52"/>
      <c r="D52"/>
      <c r="E52"/>
      <c r="F52"/>
      <c r="G52"/>
      <c r="H52" s="1528" t="s">
        <v>51</v>
      </c>
    </row>
    <row r="53" spans="1:11" ht="15.75" thickBot="1" x14ac:dyDescent="0.3">
      <c r="A53" s="2093"/>
      <c r="B53" s="2093"/>
      <c r="C53" s="2095" t="s">
        <v>401</v>
      </c>
      <c r="D53" s="2086" t="s">
        <v>1520</v>
      </c>
      <c r="E53" s="2086"/>
      <c r="F53" s="1741"/>
      <c r="G53" s="2086" t="s">
        <v>1521</v>
      </c>
      <c r="H53" s="2086"/>
    </row>
    <row r="54" spans="1:11" ht="15.75" thickBot="1" x14ac:dyDescent="0.3">
      <c r="A54" s="2094"/>
      <c r="B54" s="2094"/>
      <c r="C54" s="2096"/>
      <c r="D54" s="1754" t="s">
        <v>1218</v>
      </c>
      <c r="E54" s="1755" t="s">
        <v>745</v>
      </c>
      <c r="F54" s="1742"/>
      <c r="G54" s="762" t="s">
        <v>1218</v>
      </c>
      <c r="H54" s="349" t="s">
        <v>745</v>
      </c>
    </row>
    <row r="55" spans="1:11" x14ac:dyDescent="0.25">
      <c r="A55" s="588"/>
      <c r="B55" s="588"/>
      <c r="C55" s="587"/>
      <c r="D55" s="1753"/>
      <c r="E55" s="879"/>
      <c r="F55" s="1742"/>
      <c r="G55" s="1746"/>
      <c r="H55" s="1747"/>
    </row>
    <row r="56" spans="1:11" x14ac:dyDescent="0.25">
      <c r="A56" s="588" t="s">
        <v>794</v>
      </c>
      <c r="B56" s="588" t="s">
        <v>795</v>
      </c>
      <c r="C56" s="605" t="s">
        <v>558</v>
      </c>
      <c r="D56" s="1733">
        <v>117955</v>
      </c>
      <c r="E56" s="1732">
        <v>105369</v>
      </c>
      <c r="F56" s="1742"/>
      <c r="G56" s="1733">
        <v>81025</v>
      </c>
      <c r="H56" s="1732">
        <v>82799</v>
      </c>
    </row>
    <row r="57" spans="1:11" x14ac:dyDescent="0.25">
      <c r="A57" s="1252" t="s">
        <v>307</v>
      </c>
      <c r="B57" s="1252" t="s">
        <v>1522</v>
      </c>
      <c r="C57" s="1634" t="s">
        <v>559</v>
      </c>
      <c r="D57" s="1750">
        <v>30920</v>
      </c>
      <c r="E57" s="1184">
        <v>3229</v>
      </c>
      <c r="F57" s="1742"/>
      <c r="G57" s="1750">
        <v>331</v>
      </c>
      <c r="H57" s="1184">
        <v>284</v>
      </c>
    </row>
    <row r="58" spans="1:11" x14ac:dyDescent="0.25">
      <c r="A58" s="1252" t="s">
        <v>134</v>
      </c>
      <c r="B58" s="1252" t="s">
        <v>314</v>
      </c>
      <c r="C58" s="1634" t="s">
        <v>559</v>
      </c>
      <c r="D58" s="1750">
        <v>84613</v>
      </c>
      <c r="E58" s="1184">
        <v>641832</v>
      </c>
      <c r="F58" s="1743"/>
      <c r="G58" s="1750">
        <v>14233</v>
      </c>
      <c r="H58" s="1184">
        <v>17938</v>
      </c>
    </row>
    <row r="59" spans="1:11" x14ac:dyDescent="0.25">
      <c r="A59" s="1252" t="s">
        <v>970</v>
      </c>
      <c r="B59" s="1252" t="s">
        <v>983</v>
      </c>
      <c r="C59" s="1634">
        <v>28</v>
      </c>
      <c r="D59" s="1758">
        <v>0</v>
      </c>
      <c r="E59" s="1193">
        <v>0</v>
      </c>
      <c r="F59" s="1742"/>
      <c r="G59" s="1750">
        <v>765815</v>
      </c>
      <c r="H59" s="1184">
        <v>1098781</v>
      </c>
    </row>
    <row r="60" spans="1:11" x14ac:dyDescent="0.25">
      <c r="A60" s="1313" t="s">
        <v>26</v>
      </c>
      <c r="B60" s="1313" t="s">
        <v>192</v>
      </c>
      <c r="C60" s="1634">
        <v>18</v>
      </c>
      <c r="D60" s="1750">
        <v>129455</v>
      </c>
      <c r="E60" s="1184">
        <v>236003</v>
      </c>
      <c r="F60" s="1742"/>
      <c r="G60" s="1750">
        <v>127554</v>
      </c>
      <c r="H60" s="1184">
        <v>232855</v>
      </c>
    </row>
    <row r="61" spans="1:11" x14ac:dyDescent="0.25">
      <c r="A61" s="1252" t="s">
        <v>25</v>
      </c>
      <c r="B61" s="1252" t="s">
        <v>191</v>
      </c>
      <c r="C61" s="1634">
        <v>23</v>
      </c>
      <c r="D61" s="1750">
        <v>15853</v>
      </c>
      <c r="E61" s="1184">
        <v>4619</v>
      </c>
      <c r="F61" s="1742"/>
      <c r="G61" s="1750">
        <v>15853</v>
      </c>
      <c r="H61" s="1184">
        <v>4619</v>
      </c>
    </row>
    <row r="62" spans="1:11" x14ac:dyDescent="0.25">
      <c r="A62" s="1252" t="s">
        <v>1225</v>
      </c>
      <c r="B62" s="1252" t="s">
        <v>1226</v>
      </c>
      <c r="C62" s="1634">
        <v>21</v>
      </c>
      <c r="D62" s="1750">
        <v>16935</v>
      </c>
      <c r="E62" s="1193">
        <v>0</v>
      </c>
      <c r="F62" s="1744"/>
      <c r="G62" s="1750">
        <v>16935</v>
      </c>
      <c r="H62" s="1193">
        <v>0</v>
      </c>
      <c r="K62" s="1533"/>
    </row>
    <row r="63" spans="1:11" ht="15.75" thickBot="1" x14ac:dyDescent="0.3">
      <c r="A63" s="1351" t="s">
        <v>21</v>
      </c>
      <c r="B63" s="1351" t="s">
        <v>549</v>
      </c>
      <c r="C63" s="1635">
        <v>21</v>
      </c>
      <c r="D63" s="1758">
        <v>0</v>
      </c>
      <c r="E63" s="1752">
        <v>16984</v>
      </c>
      <c r="F63" s="1744"/>
      <c r="G63" s="1758">
        <v>0</v>
      </c>
      <c r="H63" s="1752">
        <v>16984</v>
      </c>
    </row>
    <row r="64" spans="1:11" ht="15.75" thickBot="1" x14ac:dyDescent="0.3">
      <c r="A64" s="1576"/>
      <c r="B64" s="781"/>
      <c r="C64" s="1756"/>
      <c r="D64" s="1748">
        <v>395731</v>
      </c>
      <c r="E64" s="1749">
        <v>1008036</v>
      </c>
      <c r="F64" s="1745"/>
      <c r="G64" s="1748">
        <v>1021746</v>
      </c>
      <c r="H64" s="1749">
        <v>1454260</v>
      </c>
    </row>
    <row r="65" spans="1:13" x14ac:dyDescent="0.25">
      <c r="G65" s="95"/>
    </row>
    <row r="66" spans="1:13" x14ac:dyDescent="0.25">
      <c r="G66" s="95"/>
    </row>
    <row r="67" spans="1:13" x14ac:dyDescent="0.25">
      <c r="K67" s="96"/>
    </row>
    <row r="68" spans="1:13" ht="36" x14ac:dyDescent="0.25">
      <c r="A68" s="13" t="s">
        <v>308</v>
      </c>
      <c r="B68" s="13" t="s">
        <v>315</v>
      </c>
      <c r="C68" s="13"/>
      <c r="D68" s="52"/>
      <c r="E68" s="49"/>
      <c r="F68" s="52"/>
      <c r="G68" s="52"/>
      <c r="H68" s="49"/>
    </row>
    <row r="69" spans="1:13" ht="15.75" thickBot="1" x14ac:dyDescent="0.3">
      <c r="A69" s="13"/>
      <c r="B69" s="13"/>
      <c r="C69" s="13"/>
      <c r="D69" s="52"/>
      <c r="E69" s="90"/>
      <c r="F69" s="90"/>
      <c r="G69" s="1144" t="s">
        <v>51</v>
      </c>
    </row>
    <row r="70" spans="1:13" ht="15.75" thickBot="1" x14ac:dyDescent="0.3">
      <c r="A70" s="348"/>
      <c r="B70" s="348"/>
      <c r="C70" s="2092" t="s">
        <v>737</v>
      </c>
      <c r="D70" s="2092"/>
      <c r="E70" s="90"/>
      <c r="F70" s="2092" t="s">
        <v>1015</v>
      </c>
      <c r="G70" s="2092"/>
    </row>
    <row r="71" spans="1:13" ht="15.75" thickBot="1" x14ac:dyDescent="0.3">
      <c r="A71" s="350"/>
      <c r="B71" s="303"/>
      <c r="C71" s="762" t="s">
        <v>1218</v>
      </c>
      <c r="D71" s="349" t="s">
        <v>745</v>
      </c>
      <c r="E71" s="91"/>
      <c r="F71" s="762" t="s">
        <v>1218</v>
      </c>
      <c r="G71" s="349" t="s">
        <v>745</v>
      </c>
      <c r="H71" s="91"/>
    </row>
    <row r="72" spans="1:13" x14ac:dyDescent="0.25">
      <c r="A72" s="350"/>
      <c r="B72" s="303"/>
      <c r="C72" s="763"/>
      <c r="D72" s="351"/>
      <c r="E72" s="92"/>
      <c r="F72" s="763"/>
      <c r="G72" s="351"/>
      <c r="H72" s="92"/>
    </row>
    <row r="73" spans="1:13" x14ac:dyDescent="0.25">
      <c r="A73" s="174" t="s">
        <v>635</v>
      </c>
      <c r="B73" s="174" t="s">
        <v>636</v>
      </c>
      <c r="C73" s="661">
        <v>126483</v>
      </c>
      <c r="D73" s="335">
        <v>227686</v>
      </c>
      <c r="E73" s="93"/>
      <c r="F73" s="661">
        <v>124582</v>
      </c>
      <c r="G73" s="335">
        <v>224538</v>
      </c>
      <c r="H73" s="93"/>
    </row>
    <row r="74" spans="1:13" ht="15.75" thickBot="1" x14ac:dyDescent="0.3">
      <c r="A74" s="246" t="s">
        <v>309</v>
      </c>
      <c r="B74" s="246" t="s">
        <v>557</v>
      </c>
      <c r="C74" s="657">
        <v>2972</v>
      </c>
      <c r="D74" s="219">
        <v>8317</v>
      </c>
      <c r="E74" s="93"/>
      <c r="F74" s="657">
        <v>2972</v>
      </c>
      <c r="G74" s="219">
        <v>8317</v>
      </c>
      <c r="H74" s="93"/>
    </row>
    <row r="75" spans="1:13" ht="15.75" thickBot="1" x14ac:dyDescent="0.3">
      <c r="A75" s="352"/>
      <c r="B75" s="266"/>
      <c r="C75" s="659">
        <v>129455</v>
      </c>
      <c r="D75" s="318">
        <v>236003</v>
      </c>
      <c r="E75" s="94"/>
      <c r="F75" s="659">
        <v>127554</v>
      </c>
      <c r="G75" s="318">
        <v>232855</v>
      </c>
      <c r="H75" s="94"/>
    </row>
    <row r="76" spans="1:13" x14ac:dyDescent="0.25">
      <c r="A76" s="30" t="s">
        <v>637</v>
      </c>
      <c r="B76" s="30" t="s">
        <v>638</v>
      </c>
      <c r="E76" s="95"/>
      <c r="F76" s="95"/>
    </row>
    <row r="78" spans="1:13" ht="24" x14ac:dyDescent="0.25">
      <c r="A78" s="12" t="s">
        <v>310</v>
      </c>
      <c r="B78" s="12" t="s">
        <v>316</v>
      </c>
      <c r="C78" s="12"/>
      <c r="D78" s="52"/>
      <c r="E78" s="52"/>
      <c r="F78" s="52"/>
      <c r="G78" s="52"/>
      <c r="H78" s="52"/>
      <c r="I78" s="52"/>
      <c r="J78" s="52"/>
    </row>
    <row r="79" spans="1:13" ht="15.75" thickBot="1" x14ac:dyDescent="0.3">
      <c r="A79" s="12"/>
      <c r="B79" s="12"/>
      <c r="C79" s="12"/>
      <c r="D79" s="52"/>
      <c r="E79" s="52"/>
      <c r="F79" s="52"/>
      <c r="G79" s="52"/>
      <c r="H79" s="90"/>
      <c r="I79" s="90"/>
      <c r="J79" s="90"/>
      <c r="M79" s="1144" t="s">
        <v>51</v>
      </c>
    </row>
    <row r="80" spans="1:13" ht="15.75" thickBot="1" x14ac:dyDescent="0.3">
      <c r="A80" s="353"/>
      <c r="B80" s="353"/>
      <c r="C80" s="2092" t="s">
        <v>737</v>
      </c>
      <c r="D80" s="2092"/>
      <c r="E80" s="2092"/>
      <c r="F80" s="2092"/>
      <c r="G80" s="2092"/>
      <c r="H80" s="90"/>
      <c r="I80" s="2092" t="s">
        <v>1015</v>
      </c>
      <c r="J80" s="2092"/>
      <c r="K80" s="2092"/>
      <c r="L80" s="2092"/>
      <c r="M80" s="2092"/>
    </row>
    <row r="81" spans="1:13" ht="23.25" thickBot="1" x14ac:dyDescent="0.3">
      <c r="A81" s="354"/>
      <c r="B81" s="354"/>
      <c r="C81" s="355" t="s">
        <v>311</v>
      </c>
      <c r="D81" s="355" t="s">
        <v>340</v>
      </c>
      <c r="E81" s="355" t="s">
        <v>341</v>
      </c>
      <c r="F81" s="355" t="s">
        <v>404</v>
      </c>
      <c r="G81" s="355" t="s">
        <v>50</v>
      </c>
      <c r="H81" s="102"/>
      <c r="I81" s="355" t="s">
        <v>311</v>
      </c>
      <c r="J81" s="355" t="s">
        <v>340</v>
      </c>
      <c r="K81" s="355" t="s">
        <v>341</v>
      </c>
      <c r="L81" s="355" t="s">
        <v>404</v>
      </c>
      <c r="M81" s="355" t="s">
        <v>50</v>
      </c>
    </row>
    <row r="82" spans="1:13" ht="23.25" thickBot="1" x14ac:dyDescent="0.3">
      <c r="A82" s="354"/>
      <c r="B82" s="354"/>
      <c r="C82" s="356" t="s">
        <v>318</v>
      </c>
      <c r="D82" s="356" t="s">
        <v>342</v>
      </c>
      <c r="E82" s="356" t="s">
        <v>343</v>
      </c>
      <c r="F82" s="356" t="s">
        <v>344</v>
      </c>
      <c r="G82" s="356" t="s">
        <v>249</v>
      </c>
      <c r="H82" s="103"/>
      <c r="I82" s="356" t="s">
        <v>318</v>
      </c>
      <c r="J82" s="356" t="s">
        <v>342</v>
      </c>
      <c r="K82" s="1534" t="s">
        <v>343</v>
      </c>
      <c r="L82" s="356" t="s">
        <v>344</v>
      </c>
      <c r="M82" s="356" t="s">
        <v>249</v>
      </c>
    </row>
    <row r="83" spans="1:13" x14ac:dyDescent="0.25">
      <c r="A83" s="307" t="s">
        <v>1223</v>
      </c>
      <c r="B83" s="357" t="s">
        <v>1224</v>
      </c>
      <c r="C83" s="96"/>
      <c r="D83" s="96"/>
      <c r="E83" s="96"/>
      <c r="F83" s="96"/>
      <c r="G83" s="96"/>
      <c r="H83" s="104"/>
      <c r="I83" s="96"/>
      <c r="J83" s="96"/>
      <c r="K83" s="890"/>
      <c r="L83" s="96"/>
      <c r="M83" s="96"/>
    </row>
    <row r="84" spans="1:13" x14ac:dyDescent="0.25">
      <c r="A84" s="174" t="s">
        <v>351</v>
      </c>
      <c r="B84" s="174" t="s">
        <v>352</v>
      </c>
      <c r="C84" s="953">
        <v>116989</v>
      </c>
      <c r="D84" s="953">
        <v>159053</v>
      </c>
      <c r="E84" s="953">
        <v>250342</v>
      </c>
      <c r="F84" s="953">
        <v>214090</v>
      </c>
      <c r="G84" s="824">
        <v>740474</v>
      </c>
      <c r="H84" s="97"/>
      <c r="I84" s="953">
        <v>114241</v>
      </c>
      <c r="J84" s="953">
        <v>154751</v>
      </c>
      <c r="K84" s="953">
        <v>246134</v>
      </c>
      <c r="L84" s="953">
        <v>212846</v>
      </c>
      <c r="M84" s="824">
        <v>727972</v>
      </c>
    </row>
    <row r="85" spans="1:13" x14ac:dyDescent="0.25">
      <c r="A85" s="241" t="s">
        <v>53</v>
      </c>
      <c r="B85" s="241" t="s">
        <v>282</v>
      </c>
      <c r="C85" s="111">
        <v>2880</v>
      </c>
      <c r="D85" s="111">
        <v>37769</v>
      </c>
      <c r="E85" s="111">
        <v>104228</v>
      </c>
      <c r="F85" s="1449">
        <v>0</v>
      </c>
      <c r="G85" s="824">
        <v>144877</v>
      </c>
      <c r="H85" s="97"/>
      <c r="I85" s="111">
        <v>2880</v>
      </c>
      <c r="J85" s="111">
        <v>37769</v>
      </c>
      <c r="K85" s="1449">
        <v>104228</v>
      </c>
      <c r="L85" s="1449">
        <v>0</v>
      </c>
      <c r="M85" s="824">
        <v>144877</v>
      </c>
    </row>
    <row r="86" spans="1:13" x14ac:dyDescent="0.25">
      <c r="A86" s="241" t="s">
        <v>25</v>
      </c>
      <c r="B86" s="241" t="s">
        <v>191</v>
      </c>
      <c r="C86" s="111">
        <v>14362</v>
      </c>
      <c r="D86" s="111">
        <v>2864</v>
      </c>
      <c r="E86" s="111">
        <v>2708</v>
      </c>
      <c r="F86" s="133">
        <v>-1145</v>
      </c>
      <c r="G86" s="824">
        <v>18789</v>
      </c>
      <c r="H86" s="97"/>
      <c r="I86" s="111">
        <v>14362</v>
      </c>
      <c r="J86" s="111">
        <v>2864</v>
      </c>
      <c r="K86" s="133">
        <v>2708</v>
      </c>
      <c r="L86" s="133">
        <v>-1145</v>
      </c>
      <c r="M86" s="824">
        <v>18789</v>
      </c>
    </row>
    <row r="87" spans="1:13" ht="15.75" thickBot="1" x14ac:dyDescent="0.25">
      <c r="A87" s="1224" t="s">
        <v>1324</v>
      </c>
      <c r="B87" s="1674" t="s">
        <v>1678</v>
      </c>
      <c r="C87" s="195">
        <v>103707</v>
      </c>
      <c r="D87" s="1188">
        <v>0</v>
      </c>
      <c r="E87" s="1188">
        <v>0</v>
      </c>
      <c r="F87" s="1188">
        <v>0</v>
      </c>
      <c r="G87" s="375">
        <v>103707</v>
      </c>
      <c r="H87" s="97"/>
      <c r="I87" s="195">
        <v>78726</v>
      </c>
      <c r="J87" s="1235">
        <v>0</v>
      </c>
      <c r="K87" s="1734" t="s">
        <v>525</v>
      </c>
      <c r="L87" s="1235">
        <v>0</v>
      </c>
      <c r="M87" s="1003">
        <v>78726</v>
      </c>
    </row>
    <row r="88" spans="1:13" x14ac:dyDescent="0.25">
      <c r="A88" s="765"/>
      <c r="B88" s="765"/>
      <c r="C88" s="738">
        <v>237938</v>
      </c>
      <c r="D88" s="738">
        <v>199686</v>
      </c>
      <c r="E88" s="738">
        <v>357278</v>
      </c>
      <c r="F88" s="738">
        <v>212945</v>
      </c>
      <c r="G88" s="738">
        <v>1007847</v>
      </c>
      <c r="H88" s="98"/>
      <c r="I88" s="738">
        <v>210209</v>
      </c>
      <c r="J88" s="738">
        <v>195384</v>
      </c>
      <c r="K88" s="738">
        <v>353070</v>
      </c>
      <c r="L88" s="738">
        <v>211701</v>
      </c>
      <c r="M88" s="738">
        <v>970364</v>
      </c>
    </row>
    <row r="89" spans="1:13" x14ac:dyDescent="0.25">
      <c r="A89" s="307"/>
      <c r="B89" s="357"/>
      <c r="C89" s="96"/>
      <c r="D89" s="96"/>
      <c r="E89" s="96"/>
      <c r="F89" s="96"/>
      <c r="G89" s="96"/>
      <c r="H89" s="104"/>
      <c r="I89" s="96"/>
      <c r="J89" s="96"/>
      <c r="K89" s="587"/>
      <c r="L89" s="96"/>
      <c r="M89" s="96"/>
    </row>
    <row r="90" spans="1:13" x14ac:dyDescent="0.25">
      <c r="A90" s="957" t="s">
        <v>743</v>
      </c>
      <c r="B90" s="357" t="s">
        <v>744</v>
      </c>
      <c r="C90" s="104"/>
      <c r="D90" s="104"/>
      <c r="E90" s="104"/>
      <c r="F90" s="104"/>
      <c r="G90" s="104"/>
      <c r="H90" s="104"/>
      <c r="I90" s="104"/>
      <c r="J90" s="104"/>
      <c r="L90" s="104"/>
      <c r="M90" s="104"/>
    </row>
    <row r="91" spans="1:13" x14ac:dyDescent="0.25">
      <c r="A91" s="174" t="s">
        <v>351</v>
      </c>
      <c r="B91" s="174" t="s">
        <v>352</v>
      </c>
      <c r="C91" s="262">
        <v>113285</v>
      </c>
      <c r="D91" s="262">
        <v>119074</v>
      </c>
      <c r="E91" s="262">
        <v>313149</v>
      </c>
      <c r="F91" s="262">
        <v>191748</v>
      </c>
      <c r="G91" s="380">
        <v>737256</v>
      </c>
      <c r="H91" s="97"/>
      <c r="I91" s="262">
        <v>109727</v>
      </c>
      <c r="J91" s="262">
        <v>117985</v>
      </c>
      <c r="K91" s="262">
        <v>310411</v>
      </c>
      <c r="L91" s="262">
        <v>194733</v>
      </c>
      <c r="M91" s="380">
        <v>732856</v>
      </c>
    </row>
    <row r="92" spans="1:13" x14ac:dyDescent="0.25">
      <c r="A92" s="241" t="s">
        <v>53</v>
      </c>
      <c r="B92" s="241" t="s">
        <v>282</v>
      </c>
      <c r="C92" s="243">
        <v>2880</v>
      </c>
      <c r="D92" s="243">
        <v>2880</v>
      </c>
      <c r="E92" s="243">
        <v>142041</v>
      </c>
      <c r="F92" s="1193">
        <v>0</v>
      </c>
      <c r="G92" s="380">
        <v>147801</v>
      </c>
      <c r="H92" s="97"/>
      <c r="I92" s="243">
        <v>2880</v>
      </c>
      <c r="J92" s="243">
        <v>2880</v>
      </c>
      <c r="K92" s="1193">
        <v>142041</v>
      </c>
      <c r="L92" s="1193">
        <v>0</v>
      </c>
      <c r="M92" s="380">
        <v>147801</v>
      </c>
    </row>
    <row r="93" spans="1:13" x14ac:dyDescent="0.25">
      <c r="A93" s="241" t="s">
        <v>25</v>
      </c>
      <c r="B93" s="241" t="s">
        <v>191</v>
      </c>
      <c r="C93" s="243">
        <v>5304</v>
      </c>
      <c r="D93" s="243">
        <v>5077</v>
      </c>
      <c r="E93" s="243">
        <v>3273</v>
      </c>
      <c r="F93" s="243">
        <v>318</v>
      </c>
      <c r="G93" s="380">
        <v>13972</v>
      </c>
      <c r="H93" s="97"/>
      <c r="I93" s="243">
        <v>5304</v>
      </c>
      <c r="J93" s="243">
        <v>5077</v>
      </c>
      <c r="K93" s="243">
        <v>3273</v>
      </c>
      <c r="L93" s="243">
        <v>318</v>
      </c>
      <c r="M93" s="380">
        <v>13972</v>
      </c>
    </row>
    <row r="94" spans="1:13" ht="15.75" thickBot="1" x14ac:dyDescent="0.25">
      <c r="A94" s="1224" t="s">
        <v>1324</v>
      </c>
      <c r="B94" s="1674" t="s">
        <v>1678</v>
      </c>
      <c r="C94" s="195">
        <v>115742</v>
      </c>
      <c r="D94" s="1193">
        <v>0</v>
      </c>
      <c r="E94" s="1193">
        <v>0</v>
      </c>
      <c r="F94" s="1193">
        <v>0</v>
      </c>
      <c r="G94" s="375">
        <v>115742</v>
      </c>
      <c r="H94" s="97"/>
      <c r="I94" s="195">
        <v>79341</v>
      </c>
      <c r="J94" s="1408">
        <v>0</v>
      </c>
      <c r="K94" s="97" t="s">
        <v>525</v>
      </c>
      <c r="L94" s="1408">
        <v>0</v>
      </c>
      <c r="M94" s="375">
        <v>79341</v>
      </c>
    </row>
    <row r="95" spans="1:13" x14ac:dyDescent="0.25">
      <c r="A95" s="766"/>
      <c r="B95" s="766"/>
      <c r="C95" s="738">
        <v>237211</v>
      </c>
      <c r="D95" s="738">
        <v>127031</v>
      </c>
      <c r="E95" s="738">
        <v>458463</v>
      </c>
      <c r="F95" s="738">
        <v>192066</v>
      </c>
      <c r="G95" s="738">
        <v>1014771</v>
      </c>
      <c r="H95" s="98"/>
      <c r="I95" s="738">
        <v>197252</v>
      </c>
      <c r="J95" s="738">
        <v>125942</v>
      </c>
      <c r="K95" s="738">
        <v>455725</v>
      </c>
      <c r="L95" s="738">
        <v>195051</v>
      </c>
      <c r="M95" s="738">
        <v>973970</v>
      </c>
    </row>
    <row r="96" spans="1:13" x14ac:dyDescent="0.25">
      <c r="A96" s="2098" t="s">
        <v>1125</v>
      </c>
      <c r="B96" s="2098"/>
      <c r="C96" s="2098"/>
      <c r="D96" s="2098"/>
      <c r="E96" s="2098"/>
      <c r="F96" s="2098"/>
      <c r="G96" s="2098"/>
      <c r="H96" s="95"/>
      <c r="I96" s="95"/>
      <c r="J96" s="95"/>
    </row>
    <row r="97" spans="1:10" x14ac:dyDescent="0.25">
      <c r="A97" s="2099" t="s">
        <v>1126</v>
      </c>
      <c r="B97" s="2099"/>
      <c r="C97" s="2099"/>
      <c r="D97" s="2099"/>
      <c r="E97" s="2099"/>
      <c r="F97" s="2099"/>
      <c r="G97" s="2099"/>
      <c r="H97" s="95"/>
      <c r="I97" s="95"/>
      <c r="J97" s="95"/>
    </row>
    <row r="98" spans="1:10" x14ac:dyDescent="0.25">
      <c r="H98" s="95"/>
      <c r="I98" s="95"/>
      <c r="J98" s="95"/>
    </row>
    <row r="99" spans="1:10" x14ac:dyDescent="0.25">
      <c r="A99" s="12" t="s">
        <v>402</v>
      </c>
      <c r="B99" s="12" t="s">
        <v>403</v>
      </c>
      <c r="C99" s="13"/>
      <c r="D99" s="52"/>
      <c r="E99" s="52"/>
      <c r="F99" s="52"/>
    </row>
    <row r="100" spans="1:10" ht="15.75" thickBot="1" x14ac:dyDescent="0.3">
      <c r="A100" s="12"/>
      <c r="B100" s="12"/>
      <c r="C100" s="13"/>
      <c r="D100" s="52"/>
      <c r="E100" s="52"/>
      <c r="F100" s="52"/>
      <c r="G100" s="1144" t="s">
        <v>51</v>
      </c>
    </row>
    <row r="101" spans="1:10" ht="15.75" thickBot="1" x14ac:dyDescent="0.3">
      <c r="A101" s="353"/>
      <c r="B101" s="353"/>
      <c r="C101" s="2097" t="s">
        <v>737</v>
      </c>
      <c r="D101" s="2097"/>
      <c r="E101" s="52"/>
      <c r="F101" s="2097" t="s">
        <v>1015</v>
      </c>
      <c r="G101" s="2097"/>
    </row>
    <row r="102" spans="1:10" ht="15.75" thickBot="1" x14ac:dyDescent="0.3">
      <c r="A102" s="96"/>
      <c r="B102" s="96"/>
      <c r="C102" s="762" t="s">
        <v>1218</v>
      </c>
      <c r="D102" s="349" t="s">
        <v>745</v>
      </c>
      <c r="E102" s="91"/>
      <c r="F102" s="762" t="s">
        <v>1218</v>
      </c>
      <c r="G102" s="349" t="s">
        <v>745</v>
      </c>
      <c r="H102" s="91"/>
      <c r="I102" s="16"/>
    </row>
    <row r="103" spans="1:10" x14ac:dyDescent="0.25">
      <c r="A103" s="96"/>
      <c r="B103" s="96"/>
      <c r="C103" s="721"/>
      <c r="D103" s="96"/>
      <c r="E103" s="96"/>
      <c r="F103" s="721"/>
      <c r="G103" s="96"/>
      <c r="H103" s="96"/>
      <c r="I103" s="17"/>
    </row>
    <row r="104" spans="1:10" x14ac:dyDescent="0.25">
      <c r="A104" s="303" t="s">
        <v>405</v>
      </c>
      <c r="B104" s="303" t="s">
        <v>200</v>
      </c>
      <c r="C104" s="727">
        <v>2320066</v>
      </c>
      <c r="D104" s="222">
        <v>2846891</v>
      </c>
      <c r="E104" s="97"/>
      <c r="F104" s="727">
        <v>1993823</v>
      </c>
      <c r="G104" s="222">
        <v>2382638</v>
      </c>
      <c r="H104" s="97"/>
      <c r="I104" s="17"/>
    </row>
    <row r="105" spans="1:10" x14ac:dyDescent="0.25">
      <c r="A105" s="241" t="s">
        <v>464</v>
      </c>
      <c r="B105" s="241" t="s">
        <v>320</v>
      </c>
      <c r="C105" s="699">
        <v>3798819</v>
      </c>
      <c r="D105" s="180">
        <v>4415725</v>
      </c>
      <c r="E105" s="97"/>
      <c r="F105" s="699">
        <v>3141109</v>
      </c>
      <c r="G105" s="180">
        <v>3649200</v>
      </c>
      <c r="H105" s="97"/>
      <c r="I105" s="17"/>
    </row>
    <row r="106" spans="1:10" ht="15.75" thickBot="1" x14ac:dyDescent="0.3">
      <c r="A106" s="358" t="s">
        <v>312</v>
      </c>
      <c r="B106" s="336" t="s">
        <v>317</v>
      </c>
      <c r="C106" s="764">
        <v>0.61073349375161068</v>
      </c>
      <c r="D106" s="359">
        <v>0.64471655277445949</v>
      </c>
      <c r="E106" s="101"/>
      <c r="F106" s="764">
        <v>0.63475129325343371</v>
      </c>
      <c r="G106" s="359">
        <v>0.65292064014030471</v>
      </c>
      <c r="H106" s="101"/>
      <c r="I106" s="17"/>
    </row>
    <row r="107" spans="1:10" x14ac:dyDescent="0.25">
      <c r="E107" s="95"/>
      <c r="F107" s="95"/>
    </row>
  </sheetData>
  <sheetProtection algorithmName="SHA-512" hashValue="bqxGhK6ZsLGTnvKNW6KNVhgXUwW1eLTiR8jnZRegYnzChdU6hi/AR6gjz6mRUfM/Duw3ZwGt7c7lq95kjnXlNg==" saltValue="83UT2Mpm5mgeLKheOUvQsA==" spinCount="100000" sheet="1" objects="1" scenarios="1"/>
  <mergeCells count="19">
    <mergeCell ref="C8:C9"/>
    <mergeCell ref="D34:F34"/>
    <mergeCell ref="H34:J34"/>
    <mergeCell ref="C34:C35"/>
    <mergeCell ref="D8:F8"/>
    <mergeCell ref="H8:J8"/>
    <mergeCell ref="A53:A54"/>
    <mergeCell ref="C70:D70"/>
    <mergeCell ref="F70:G70"/>
    <mergeCell ref="C80:G80"/>
    <mergeCell ref="C101:D101"/>
    <mergeCell ref="F101:G101"/>
    <mergeCell ref="A96:G96"/>
    <mergeCell ref="A97:G97"/>
    <mergeCell ref="I80:M80"/>
    <mergeCell ref="B53:B54"/>
    <mergeCell ref="C53:C54"/>
    <mergeCell ref="D53:E53"/>
    <mergeCell ref="G53:H53"/>
  </mergeCells>
  <pageMargins left="0" right="0" top="0.78740157480314965" bottom="0.59055118110236227" header="0.31496062992125984" footer="0.11811023622047245"/>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58"/>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40.85546875" style="49" customWidth="1"/>
    <col min="2" max="2" width="41.140625" style="49" customWidth="1" outlineLevel="1"/>
    <col min="3" max="3" width="14.28515625" style="49" customWidth="1" outlineLevel="1"/>
    <col min="4" max="4" width="11.5703125" style="49" customWidth="1"/>
    <col min="5" max="5" width="13.5703125" style="49" customWidth="1"/>
    <col min="6" max="6" width="13.28515625" style="49" customWidth="1"/>
    <col min="7" max="7" width="16.28515625" style="49" customWidth="1"/>
    <col min="8" max="8" width="16.7109375" style="49" customWidth="1"/>
    <col min="9" max="9" width="11.5703125" style="49" customWidth="1"/>
    <col min="10" max="10" width="9.140625" style="49"/>
    <col min="11" max="11" width="11.42578125" style="49" customWidth="1"/>
    <col min="12" max="12" width="13.28515625" style="49" customWidth="1"/>
    <col min="13" max="15" width="11.42578125" style="49" customWidth="1"/>
    <col min="16" max="16384" width="9.140625" style="49"/>
  </cols>
  <sheetData>
    <row r="1" spans="1:15" x14ac:dyDescent="0.25">
      <c r="A1" s="57" t="str">
        <f>'Key Figures'!A1</f>
        <v>LATVENERGO KONCERNA KONSOLIDĒTIE un</v>
      </c>
      <c r="B1" s="57" t="str">
        <f>'Key Figures'!B1</f>
        <v>LATVENERGO GROUP CONSOLIDATED and</v>
      </c>
      <c r="C1" s="57"/>
    </row>
    <row r="2" spans="1:15" x14ac:dyDescent="0.25">
      <c r="A2" s="57" t="str">
        <f>'Key Figures'!A2</f>
        <v>AS „LATVENERGO” 2018. GADA FINANŠU PĀRSKATI</v>
      </c>
      <c r="B2" s="57" t="str">
        <f>'Key Figures'!B2</f>
        <v>LATVENERGO AS FINANCIAL STATEMENTS 2018</v>
      </c>
      <c r="C2" s="27"/>
      <c r="D2" s="27"/>
    </row>
    <row r="3" spans="1:15" s="36" customFormat="1" ht="15.75" x14ac:dyDescent="0.25">
      <c r="A3" s="60" t="s">
        <v>846</v>
      </c>
      <c r="B3" s="60" t="s">
        <v>1165</v>
      </c>
      <c r="C3" s="35"/>
      <c r="L3" s="49"/>
    </row>
    <row r="4" spans="1:15" ht="15.75" x14ac:dyDescent="0.25">
      <c r="A4" s="60"/>
      <c r="B4" s="35"/>
      <c r="C4" s="35"/>
      <c r="I4" s="21"/>
    </row>
    <row r="6" spans="1:15" ht="15.75" thickBot="1" x14ac:dyDescent="0.25">
      <c r="O6" s="966" t="s">
        <v>1</v>
      </c>
    </row>
    <row r="7" spans="1:15" ht="15.75" thickBot="1" x14ac:dyDescent="0.3">
      <c r="A7" s="688"/>
      <c r="B7" s="688"/>
      <c r="C7" s="2117" t="s">
        <v>742</v>
      </c>
      <c r="D7" s="2117"/>
      <c r="E7" s="2117"/>
      <c r="F7" s="2117"/>
      <c r="G7" s="2117"/>
      <c r="H7" s="2117"/>
      <c r="I7" s="2117"/>
      <c r="K7" s="2117" t="s">
        <v>1015</v>
      </c>
      <c r="L7" s="2117"/>
      <c r="M7" s="2117"/>
      <c r="N7" s="2117"/>
      <c r="O7" s="2117"/>
    </row>
    <row r="8" spans="1:15" ht="18" customHeight="1" x14ac:dyDescent="0.25">
      <c r="A8" s="2108"/>
      <c r="B8" s="2108"/>
      <c r="C8" s="2106" t="s">
        <v>658</v>
      </c>
      <c r="D8" s="2106" t="s">
        <v>57</v>
      </c>
      <c r="E8" s="2106" t="s">
        <v>604</v>
      </c>
      <c r="F8" s="2106" t="s">
        <v>58</v>
      </c>
      <c r="G8" s="2106" t="s">
        <v>555</v>
      </c>
      <c r="H8" s="2106" t="s">
        <v>59</v>
      </c>
      <c r="I8" s="2106" t="s">
        <v>969</v>
      </c>
      <c r="K8" s="2106" t="s">
        <v>658</v>
      </c>
      <c r="L8" s="2106" t="s">
        <v>58</v>
      </c>
      <c r="M8" s="2106" t="s">
        <v>555</v>
      </c>
      <c r="N8" s="2106" t="s">
        <v>59</v>
      </c>
      <c r="O8" s="2106" t="s">
        <v>1168</v>
      </c>
    </row>
    <row r="9" spans="1:15" ht="18" customHeight="1" thickBot="1" x14ac:dyDescent="0.3">
      <c r="A9" s="2108"/>
      <c r="B9" s="2108"/>
      <c r="C9" s="2107"/>
      <c r="D9" s="2113"/>
      <c r="E9" s="2113"/>
      <c r="F9" s="2107"/>
      <c r="G9" s="2107" t="s">
        <v>50</v>
      </c>
      <c r="H9" s="2107"/>
      <c r="I9" s="2107"/>
      <c r="K9" s="2107"/>
      <c r="L9" s="2107"/>
      <c r="M9" s="2107" t="s">
        <v>50</v>
      </c>
      <c r="N9" s="2107"/>
      <c r="O9" s="2107"/>
    </row>
    <row r="10" spans="1:15" ht="18" customHeight="1" thickTop="1" x14ac:dyDescent="0.25">
      <c r="A10" s="2108"/>
      <c r="B10" s="2108"/>
      <c r="C10" s="2109" t="s">
        <v>659</v>
      </c>
      <c r="D10" s="2109" t="s">
        <v>660</v>
      </c>
      <c r="E10" s="2109" t="s">
        <v>605</v>
      </c>
      <c r="F10" s="2109" t="s">
        <v>554</v>
      </c>
      <c r="G10" s="2109" t="s">
        <v>252</v>
      </c>
      <c r="H10" s="2109" t="s">
        <v>253</v>
      </c>
      <c r="I10" s="2109" t="s">
        <v>1166</v>
      </c>
      <c r="K10" s="2109" t="s">
        <v>659</v>
      </c>
      <c r="L10" s="2109" t="s">
        <v>554</v>
      </c>
      <c r="M10" s="2109" t="s">
        <v>252</v>
      </c>
      <c r="N10" s="2109" t="s">
        <v>253</v>
      </c>
      <c r="O10" s="2109" t="s">
        <v>1167</v>
      </c>
    </row>
    <row r="11" spans="1:15" ht="18" customHeight="1" thickBot="1" x14ac:dyDescent="0.3">
      <c r="A11" s="2108"/>
      <c r="B11" s="2108"/>
      <c r="C11" s="2107"/>
      <c r="D11" s="2107"/>
      <c r="E11" s="2107"/>
      <c r="F11" s="2107" t="s">
        <v>251</v>
      </c>
      <c r="G11" s="2107"/>
      <c r="H11" s="2107"/>
      <c r="I11" s="2107"/>
      <c r="K11" s="2107"/>
      <c r="L11" s="2107" t="s">
        <v>251</v>
      </c>
      <c r="M11" s="2107"/>
      <c r="N11" s="2107"/>
      <c r="O11" s="2107"/>
    </row>
    <row r="12" spans="1:15" x14ac:dyDescent="0.25">
      <c r="A12" s="363" t="s">
        <v>1213</v>
      </c>
      <c r="B12" s="363" t="s">
        <v>1258</v>
      </c>
      <c r="C12" s="364"/>
      <c r="D12" s="364"/>
      <c r="E12" s="364"/>
      <c r="F12" s="364"/>
      <c r="G12" s="364"/>
      <c r="H12" s="364"/>
      <c r="I12" s="364"/>
      <c r="K12" s="364"/>
      <c r="L12" s="364"/>
      <c r="M12" s="364"/>
      <c r="N12" s="364"/>
      <c r="O12" s="364"/>
    </row>
    <row r="13" spans="1:15" x14ac:dyDescent="0.25">
      <c r="A13" s="365"/>
      <c r="B13" s="365"/>
      <c r="C13" s="364"/>
      <c r="D13" s="364"/>
      <c r="E13" s="364"/>
      <c r="F13" s="364"/>
      <c r="G13" s="364"/>
      <c r="H13" s="364"/>
      <c r="I13" s="364"/>
      <c r="K13" s="364"/>
      <c r="L13" s="364"/>
      <c r="M13" s="364"/>
      <c r="N13" s="364"/>
      <c r="O13" s="364"/>
    </row>
    <row r="14" spans="1:15" x14ac:dyDescent="0.25">
      <c r="A14" s="370" t="s">
        <v>2</v>
      </c>
      <c r="B14" s="370" t="s">
        <v>173</v>
      </c>
      <c r="C14" s="689"/>
      <c r="D14" s="689"/>
      <c r="E14" s="689"/>
      <c r="F14" s="689"/>
      <c r="G14" s="690"/>
      <c r="H14" s="689"/>
      <c r="I14" s="690"/>
      <c r="K14" s="689"/>
      <c r="L14" s="689"/>
      <c r="M14" s="690"/>
      <c r="N14" s="689"/>
      <c r="O14" s="690"/>
    </row>
    <row r="15" spans="1:15" x14ac:dyDescent="0.25">
      <c r="A15" s="285" t="s">
        <v>60</v>
      </c>
      <c r="B15" s="285" t="s">
        <v>219</v>
      </c>
      <c r="C15" s="272">
        <v>510434</v>
      </c>
      <c r="D15" s="272">
        <v>321232</v>
      </c>
      <c r="E15" s="272">
        <v>39203</v>
      </c>
      <c r="F15" s="272">
        <v>7139</v>
      </c>
      <c r="G15" s="1289">
        <v>878008</v>
      </c>
      <c r="H15" s="1245">
        <v>0</v>
      </c>
      <c r="I15" s="1289">
        <v>878008</v>
      </c>
      <c r="K15" s="272">
        <v>386510</v>
      </c>
      <c r="L15" s="272">
        <v>48689</v>
      </c>
      <c r="M15" s="1289">
        <v>435199</v>
      </c>
      <c r="N15" s="1245">
        <v>0</v>
      </c>
      <c r="O15" s="1289">
        <v>435199</v>
      </c>
    </row>
    <row r="16" spans="1:15" ht="15.75" thickBot="1" x14ac:dyDescent="0.25">
      <c r="A16" s="396" t="s">
        <v>61</v>
      </c>
      <c r="B16" s="396" t="s">
        <v>556</v>
      </c>
      <c r="C16" s="271">
        <v>1390</v>
      </c>
      <c r="D16" s="271">
        <v>1730</v>
      </c>
      <c r="E16" s="271">
        <v>2991</v>
      </c>
      <c r="F16" s="271">
        <v>45451</v>
      </c>
      <c r="G16" s="1277">
        <v>51562</v>
      </c>
      <c r="H16" s="271">
        <v>-51562</v>
      </c>
      <c r="I16" s="1277">
        <v>0</v>
      </c>
      <c r="K16" s="271">
        <v>459</v>
      </c>
      <c r="L16" s="271">
        <v>22366</v>
      </c>
      <c r="M16" s="1277">
        <v>22825</v>
      </c>
      <c r="N16" s="271">
        <v>-22825</v>
      </c>
      <c r="O16" s="1277">
        <v>0</v>
      </c>
    </row>
    <row r="17" spans="1:15" x14ac:dyDescent="0.25">
      <c r="A17" s="692" t="s">
        <v>62</v>
      </c>
      <c r="B17" s="692" t="s">
        <v>255</v>
      </c>
      <c r="C17" s="1225">
        <v>511824</v>
      </c>
      <c r="D17" s="1225">
        <v>322962</v>
      </c>
      <c r="E17" s="1225">
        <v>42194</v>
      </c>
      <c r="F17" s="1225">
        <v>52590</v>
      </c>
      <c r="G17" s="1225">
        <v>929570</v>
      </c>
      <c r="H17" s="421">
        <v>-51562</v>
      </c>
      <c r="I17" s="1225">
        <v>878008</v>
      </c>
      <c r="K17" s="1225">
        <v>386969</v>
      </c>
      <c r="L17" s="1225">
        <v>71055</v>
      </c>
      <c r="M17" s="1225">
        <v>458024</v>
      </c>
      <c r="N17" s="421">
        <v>-22825</v>
      </c>
      <c r="O17" s="1225">
        <v>435199</v>
      </c>
    </row>
    <row r="18" spans="1:15" x14ac:dyDescent="0.25">
      <c r="A18" s="366"/>
      <c r="B18" s="366"/>
      <c r="C18" s="366"/>
      <c r="D18" s="366"/>
      <c r="E18" s="366"/>
      <c r="F18" s="366"/>
      <c r="G18" s="366"/>
      <c r="H18" s="366"/>
      <c r="I18" s="366"/>
      <c r="K18" s="366"/>
      <c r="L18" s="366"/>
      <c r="M18" s="366"/>
      <c r="N18" s="366"/>
      <c r="O18" s="366"/>
    </row>
    <row r="19" spans="1:15" x14ac:dyDescent="0.25">
      <c r="A19" s="370" t="s">
        <v>63</v>
      </c>
      <c r="B19" s="370" t="s">
        <v>220</v>
      </c>
      <c r="C19" s="371"/>
      <c r="D19" s="371"/>
      <c r="E19" s="371"/>
      <c r="F19" s="371"/>
      <c r="G19" s="372"/>
      <c r="H19" s="371"/>
      <c r="I19" s="372"/>
      <c r="K19" s="371"/>
      <c r="L19" s="371"/>
      <c r="M19" s="372"/>
      <c r="N19" s="371"/>
      <c r="O19" s="372"/>
    </row>
    <row r="20" spans="1:15" x14ac:dyDescent="0.25">
      <c r="A20" s="370" t="s">
        <v>1495</v>
      </c>
      <c r="B20" s="370" t="s">
        <v>1495</v>
      </c>
      <c r="C20" s="371">
        <v>146552</v>
      </c>
      <c r="D20" s="371">
        <v>119791</v>
      </c>
      <c r="E20" s="371">
        <v>41456</v>
      </c>
      <c r="F20" s="371">
        <v>13783</v>
      </c>
      <c r="G20" s="371">
        <v>321582</v>
      </c>
      <c r="H20" s="1460">
        <v>0</v>
      </c>
      <c r="I20" s="371">
        <v>321582</v>
      </c>
      <c r="K20" s="371">
        <v>134040</v>
      </c>
      <c r="L20" s="371">
        <v>26887</v>
      </c>
      <c r="M20" s="371">
        <v>160927</v>
      </c>
      <c r="N20" s="1460">
        <v>0</v>
      </c>
      <c r="O20" s="371">
        <v>160927</v>
      </c>
    </row>
    <row r="21" spans="1:15" ht="22.5" x14ac:dyDescent="0.2">
      <c r="A21" s="285" t="s">
        <v>639</v>
      </c>
      <c r="B21" s="285" t="s">
        <v>640</v>
      </c>
      <c r="C21" s="393">
        <v>-110490</v>
      </c>
      <c r="D21" s="393">
        <v>-77432</v>
      </c>
      <c r="E21" s="393">
        <v>-25856</v>
      </c>
      <c r="F21" s="393">
        <v>-12042</v>
      </c>
      <c r="G21" s="501">
        <v>-225820</v>
      </c>
      <c r="H21" s="1198">
        <v>0</v>
      </c>
      <c r="I21" s="501">
        <v>-225820</v>
      </c>
      <c r="K21" s="393">
        <v>-107397</v>
      </c>
      <c r="L21" s="393">
        <v>-19727</v>
      </c>
      <c r="M21" s="501">
        <v>-127124</v>
      </c>
      <c r="N21" s="1198">
        <v>0</v>
      </c>
      <c r="O21" s="501">
        <v>-127124</v>
      </c>
    </row>
    <row r="22" spans="1:15" x14ac:dyDescent="0.25">
      <c r="A22" s="1079" t="s">
        <v>1367</v>
      </c>
      <c r="B22" s="1079" t="s">
        <v>1368</v>
      </c>
      <c r="C22" s="1080">
        <v>36062</v>
      </c>
      <c r="D22" s="1080">
        <v>42359</v>
      </c>
      <c r="E22" s="1080">
        <v>15600</v>
      </c>
      <c r="F22" s="1080">
        <v>1741</v>
      </c>
      <c r="G22" s="1289">
        <v>95762</v>
      </c>
      <c r="H22" s="368">
        <v>-7249</v>
      </c>
      <c r="I22" s="1289">
        <v>88513</v>
      </c>
      <c r="J22" s="904"/>
      <c r="K22" s="1080">
        <v>26643</v>
      </c>
      <c r="L22" s="1080">
        <v>7160</v>
      </c>
      <c r="M22" s="1289">
        <v>33803</v>
      </c>
      <c r="N22" s="1289">
        <v>178958</v>
      </c>
      <c r="O22" s="1289">
        <v>212761</v>
      </c>
    </row>
    <row r="23" spans="1:15" x14ac:dyDescent="0.25">
      <c r="A23" s="1079" t="s">
        <v>64</v>
      </c>
      <c r="B23" s="1079" t="s">
        <v>349</v>
      </c>
      <c r="C23" s="1080">
        <v>1329274</v>
      </c>
      <c r="D23" s="1080">
        <v>1669710</v>
      </c>
      <c r="E23" s="1080">
        <v>579327</v>
      </c>
      <c r="F23" s="1080">
        <v>86350</v>
      </c>
      <c r="G23" s="1289">
        <v>3664661</v>
      </c>
      <c r="H23" s="1289">
        <v>134158</v>
      </c>
      <c r="I23" s="1289">
        <v>3798819</v>
      </c>
      <c r="J23" s="904"/>
      <c r="K23" s="1080">
        <v>1212681</v>
      </c>
      <c r="L23" s="1080">
        <v>161577</v>
      </c>
      <c r="M23" s="1289">
        <v>1374258</v>
      </c>
      <c r="N23" s="1289">
        <v>1766851</v>
      </c>
      <c r="O23" s="1289">
        <v>3141109</v>
      </c>
    </row>
    <row r="24" spans="1:15" x14ac:dyDescent="0.25">
      <c r="A24" s="1079" t="s">
        <v>65</v>
      </c>
      <c r="B24" s="1079" t="s">
        <v>350</v>
      </c>
      <c r="C24" s="1080">
        <v>295168</v>
      </c>
      <c r="D24" s="1080">
        <v>192016</v>
      </c>
      <c r="E24" s="1080">
        <v>95123</v>
      </c>
      <c r="F24" s="1080">
        <v>6535</v>
      </c>
      <c r="G24" s="1289">
        <v>588842</v>
      </c>
      <c r="H24" s="1289">
        <v>889912</v>
      </c>
      <c r="I24" s="1289">
        <v>1478754</v>
      </c>
      <c r="J24" s="904"/>
      <c r="K24" s="1080">
        <v>298328</v>
      </c>
      <c r="L24" s="1080">
        <v>7882</v>
      </c>
      <c r="M24" s="1289">
        <v>306210</v>
      </c>
      <c r="N24" s="1289">
        <v>841076</v>
      </c>
      <c r="O24" s="1289">
        <v>1147286</v>
      </c>
    </row>
    <row r="25" spans="1:15" ht="15.75" thickBot="1" x14ac:dyDescent="0.3">
      <c r="A25" s="376" t="s">
        <v>66</v>
      </c>
      <c r="B25" s="376" t="s">
        <v>221</v>
      </c>
      <c r="C25" s="377">
        <v>28909</v>
      </c>
      <c r="D25" s="377">
        <v>95117</v>
      </c>
      <c r="E25" s="377">
        <v>87136</v>
      </c>
      <c r="F25" s="377">
        <v>12411</v>
      </c>
      <c r="G25" s="1291">
        <v>223573</v>
      </c>
      <c r="H25" s="377">
        <v>-2966</v>
      </c>
      <c r="I25" s="1291">
        <v>220607</v>
      </c>
      <c r="K25" s="377">
        <v>26921</v>
      </c>
      <c r="L25" s="377">
        <v>14429</v>
      </c>
      <c r="M25" s="1291">
        <v>41350</v>
      </c>
      <c r="N25" s="1292">
        <v>0</v>
      </c>
      <c r="O25" s="1291">
        <v>41350</v>
      </c>
    </row>
    <row r="26" spans="1:15" x14ac:dyDescent="0.25">
      <c r="A26" s="373"/>
      <c r="B26" s="373"/>
      <c r="C26" s="374"/>
      <c r="D26" s="374"/>
      <c r="E26" s="374"/>
      <c r="F26" s="374"/>
      <c r="G26" s="375"/>
      <c r="H26" s="374"/>
      <c r="I26" s="375"/>
      <c r="K26" s="374"/>
      <c r="L26" s="374"/>
      <c r="M26" s="375"/>
      <c r="N26" s="374"/>
      <c r="O26" s="375"/>
    </row>
    <row r="27" spans="1:15" x14ac:dyDescent="0.25">
      <c r="A27" s="363" t="s">
        <v>750</v>
      </c>
      <c r="B27" s="363" t="s">
        <v>751</v>
      </c>
      <c r="C27" s="364"/>
      <c r="D27" s="364"/>
      <c r="E27" s="364"/>
      <c r="F27" s="364"/>
      <c r="G27" s="364"/>
      <c r="H27" s="364"/>
      <c r="I27" s="364"/>
      <c r="K27" s="364"/>
      <c r="L27" s="364"/>
      <c r="M27" s="364"/>
      <c r="N27" s="364"/>
      <c r="O27" s="364"/>
    </row>
    <row r="28" spans="1:15" x14ac:dyDescent="0.25">
      <c r="A28" s="365"/>
      <c r="B28" s="365"/>
      <c r="C28" s="364"/>
      <c r="D28" s="364"/>
      <c r="E28" s="364"/>
      <c r="F28" s="364"/>
      <c r="G28" s="364"/>
      <c r="H28" s="364"/>
      <c r="I28" s="364"/>
      <c r="K28" s="364"/>
      <c r="L28" s="364"/>
      <c r="M28" s="364"/>
      <c r="N28" s="364"/>
      <c r="O28" s="364"/>
    </row>
    <row r="29" spans="1:15" x14ac:dyDescent="0.25">
      <c r="A29" s="370" t="s">
        <v>2</v>
      </c>
      <c r="B29" s="370" t="s">
        <v>173</v>
      </c>
      <c r="C29" s="689"/>
      <c r="D29" s="689"/>
      <c r="E29" s="689"/>
      <c r="F29" s="689"/>
      <c r="G29" s="690"/>
      <c r="H29" s="689"/>
      <c r="I29" s="1290"/>
      <c r="K29" s="689"/>
      <c r="L29" s="689"/>
      <c r="M29" s="690"/>
      <c r="N29" s="689"/>
      <c r="O29" s="690"/>
    </row>
    <row r="30" spans="1:15" x14ac:dyDescent="0.25">
      <c r="A30" s="285" t="s">
        <v>60</v>
      </c>
      <c r="B30" s="285" t="s">
        <v>219</v>
      </c>
      <c r="C30" s="222">
        <v>554489</v>
      </c>
      <c r="D30" s="222">
        <v>318851</v>
      </c>
      <c r="E30" s="222">
        <v>44415</v>
      </c>
      <c r="F30" s="222">
        <v>7872</v>
      </c>
      <c r="G30" s="380">
        <v>925627</v>
      </c>
      <c r="H30" s="272" t="s">
        <v>491</v>
      </c>
      <c r="I30" s="380">
        <v>925627</v>
      </c>
      <c r="K30" s="222">
        <v>448660</v>
      </c>
      <c r="L30" s="222">
        <v>49920</v>
      </c>
      <c r="M30" s="380">
        <v>498580</v>
      </c>
      <c r="N30" s="272" t="s">
        <v>491</v>
      </c>
      <c r="O30" s="380">
        <v>498580</v>
      </c>
    </row>
    <row r="31" spans="1:15" ht="15.75" thickBot="1" x14ac:dyDescent="0.25">
      <c r="A31" s="396" t="s">
        <v>61</v>
      </c>
      <c r="B31" s="396" t="s">
        <v>556</v>
      </c>
      <c r="C31" s="195">
        <v>1605</v>
      </c>
      <c r="D31" s="195">
        <v>1851</v>
      </c>
      <c r="E31" s="195">
        <v>2541</v>
      </c>
      <c r="F31" s="195">
        <v>52739</v>
      </c>
      <c r="G31" s="691">
        <v>58736</v>
      </c>
      <c r="H31" s="271">
        <v>-58736</v>
      </c>
      <c r="I31" s="1199">
        <v>0</v>
      </c>
      <c r="K31" s="195">
        <v>346</v>
      </c>
      <c r="L31" s="195">
        <v>29089</v>
      </c>
      <c r="M31" s="691">
        <v>29435</v>
      </c>
      <c r="N31" s="271">
        <v>-29435</v>
      </c>
      <c r="O31" s="1199">
        <v>0</v>
      </c>
    </row>
    <row r="32" spans="1:15" x14ac:dyDescent="0.25">
      <c r="A32" s="692" t="s">
        <v>62</v>
      </c>
      <c r="B32" s="692" t="s">
        <v>255</v>
      </c>
      <c r="C32" s="421">
        <v>556094</v>
      </c>
      <c r="D32" s="421">
        <v>320702</v>
      </c>
      <c r="E32" s="421">
        <v>46956</v>
      </c>
      <c r="F32" s="421">
        <v>60611</v>
      </c>
      <c r="G32" s="421">
        <v>984363</v>
      </c>
      <c r="H32" s="421">
        <v>-58736</v>
      </c>
      <c r="I32" s="421">
        <v>925627</v>
      </c>
      <c r="K32" s="421">
        <v>449006</v>
      </c>
      <c r="L32" s="421">
        <v>79009</v>
      </c>
      <c r="M32" s="421">
        <v>528015</v>
      </c>
      <c r="N32" s="421">
        <v>-29435</v>
      </c>
      <c r="O32" s="421">
        <v>498580</v>
      </c>
    </row>
    <row r="33" spans="1:15" x14ac:dyDescent="0.25">
      <c r="A33" s="414"/>
      <c r="B33" s="414"/>
      <c r="C33" s="375"/>
      <c r="D33" s="375"/>
      <c r="E33" s="375"/>
      <c r="F33" s="375"/>
      <c r="G33" s="375"/>
      <c r="H33" s="375"/>
      <c r="I33" s="375"/>
      <c r="K33" s="375"/>
      <c r="L33" s="375"/>
      <c r="M33" s="375"/>
      <c r="N33" s="375"/>
      <c r="O33" s="375"/>
    </row>
    <row r="34" spans="1:15" x14ac:dyDescent="0.25">
      <c r="A34" s="370" t="s">
        <v>63</v>
      </c>
      <c r="B34" s="370" t="s">
        <v>220</v>
      </c>
      <c r="C34" s="366"/>
      <c r="D34" s="366"/>
      <c r="E34" s="366"/>
      <c r="F34" s="366"/>
      <c r="G34" s="366"/>
      <c r="H34" s="366"/>
      <c r="I34" s="366"/>
      <c r="K34" s="366"/>
      <c r="L34" s="366"/>
      <c r="M34" s="366"/>
      <c r="N34" s="366"/>
      <c r="O34" s="366"/>
    </row>
    <row r="35" spans="1:15" x14ac:dyDescent="0.2">
      <c r="B35" s="370" t="s">
        <v>1495</v>
      </c>
      <c r="C35" s="371">
        <v>372829</v>
      </c>
      <c r="D35" s="371">
        <v>111599</v>
      </c>
      <c r="E35" s="371">
        <v>45305</v>
      </c>
      <c r="F35" s="371">
        <v>11963</v>
      </c>
      <c r="G35" s="371">
        <v>541696</v>
      </c>
      <c r="H35" s="226" t="s">
        <v>525</v>
      </c>
      <c r="I35" s="371">
        <v>541696</v>
      </c>
      <c r="J35" s="371"/>
      <c r="K35" s="371">
        <v>362534</v>
      </c>
      <c r="L35" s="371">
        <v>24566</v>
      </c>
      <c r="M35" s="371">
        <v>387100</v>
      </c>
      <c r="N35" s="226" t="s">
        <v>491</v>
      </c>
      <c r="O35" s="371">
        <v>387100</v>
      </c>
    </row>
    <row r="36" spans="1:15" ht="22.5" x14ac:dyDescent="0.2">
      <c r="A36" s="285" t="s">
        <v>639</v>
      </c>
      <c r="B36" s="285" t="s">
        <v>640</v>
      </c>
      <c r="C36" s="393">
        <v>-194376</v>
      </c>
      <c r="D36" s="393">
        <v>-76630</v>
      </c>
      <c r="E36" s="393">
        <v>-24345</v>
      </c>
      <c r="F36" s="393">
        <v>-12263</v>
      </c>
      <c r="G36" s="501">
        <v>-307614</v>
      </c>
      <c r="H36" s="393" t="s">
        <v>525</v>
      </c>
      <c r="I36" s="501">
        <v>-307614</v>
      </c>
      <c r="K36" s="393">
        <v>-191228</v>
      </c>
      <c r="L36" s="393">
        <v>-18456</v>
      </c>
      <c r="M36" s="501">
        <v>-209684</v>
      </c>
      <c r="N36" s="393" t="s">
        <v>491</v>
      </c>
      <c r="O36" s="501">
        <v>-209684</v>
      </c>
    </row>
    <row r="37" spans="1:15" x14ac:dyDescent="0.25">
      <c r="A37" s="369" t="s">
        <v>1369</v>
      </c>
      <c r="B37" s="369" t="s">
        <v>1370</v>
      </c>
      <c r="C37" s="368">
        <v>178453</v>
      </c>
      <c r="D37" s="368">
        <v>34969</v>
      </c>
      <c r="E37" s="368">
        <v>20960</v>
      </c>
      <c r="F37" s="368">
        <v>-300</v>
      </c>
      <c r="G37" s="368">
        <v>234082</v>
      </c>
      <c r="H37" s="368">
        <v>-9968</v>
      </c>
      <c r="I37" s="368">
        <v>224114</v>
      </c>
      <c r="K37" s="368">
        <v>171306</v>
      </c>
      <c r="L37" s="368">
        <v>6110</v>
      </c>
      <c r="M37" s="368">
        <v>177416</v>
      </c>
      <c r="N37" s="368">
        <v>8490</v>
      </c>
      <c r="O37" s="368">
        <v>185906</v>
      </c>
    </row>
    <row r="38" spans="1:15" x14ac:dyDescent="0.25">
      <c r="A38" s="369" t="s">
        <v>64</v>
      </c>
      <c r="B38" s="369" t="s">
        <v>349</v>
      </c>
      <c r="C38" s="368">
        <v>1956888</v>
      </c>
      <c r="D38" s="368">
        <v>1641318</v>
      </c>
      <c r="E38" s="368">
        <v>500863</v>
      </c>
      <c r="F38" s="368">
        <v>85584</v>
      </c>
      <c r="G38" s="1289">
        <v>4184653</v>
      </c>
      <c r="H38" s="368">
        <v>231072</v>
      </c>
      <c r="I38" s="368">
        <v>4415725</v>
      </c>
      <c r="K38" s="368">
        <v>1286478</v>
      </c>
      <c r="L38" s="368">
        <v>192435</v>
      </c>
      <c r="M38" s="368">
        <v>1478913</v>
      </c>
      <c r="N38" s="368">
        <v>2170287</v>
      </c>
      <c r="O38" s="368">
        <v>3649200</v>
      </c>
    </row>
    <row r="39" spans="1:15" x14ac:dyDescent="0.25">
      <c r="A39" s="369" t="s">
        <v>65</v>
      </c>
      <c r="B39" s="369" t="s">
        <v>350</v>
      </c>
      <c r="C39" s="368">
        <v>393759</v>
      </c>
      <c r="D39" s="368">
        <v>188025</v>
      </c>
      <c r="E39" s="368">
        <v>67502</v>
      </c>
      <c r="F39" s="368">
        <v>6551</v>
      </c>
      <c r="G39" s="368">
        <v>655837</v>
      </c>
      <c r="H39" s="368">
        <v>912997</v>
      </c>
      <c r="I39" s="368">
        <v>1568834</v>
      </c>
      <c r="K39" s="1080">
        <v>383708</v>
      </c>
      <c r="L39" s="1080">
        <v>8695</v>
      </c>
      <c r="M39" s="1080">
        <v>392403</v>
      </c>
      <c r="N39" s="1080">
        <v>874159</v>
      </c>
      <c r="O39" s="1080">
        <v>1266562</v>
      </c>
    </row>
    <row r="40" spans="1:15" ht="15.75" thickBot="1" x14ac:dyDescent="0.3">
      <c r="A40" s="376" t="s">
        <v>66</v>
      </c>
      <c r="B40" s="376" t="s">
        <v>221</v>
      </c>
      <c r="C40" s="377">
        <v>74021</v>
      </c>
      <c r="D40" s="377">
        <v>107683</v>
      </c>
      <c r="E40" s="377">
        <v>63085</v>
      </c>
      <c r="F40" s="377">
        <v>10815</v>
      </c>
      <c r="G40" s="378">
        <v>255604</v>
      </c>
      <c r="H40" s="377">
        <v>-11793</v>
      </c>
      <c r="I40" s="378">
        <v>243811</v>
      </c>
      <c r="K40" s="377">
        <v>73150</v>
      </c>
      <c r="L40" s="377">
        <v>16128</v>
      </c>
      <c r="M40" s="378">
        <v>89278</v>
      </c>
      <c r="N40" s="377" t="s">
        <v>491</v>
      </c>
      <c r="O40" s="378">
        <v>89278</v>
      </c>
    </row>
    <row r="41" spans="1:15" x14ac:dyDescent="0.25">
      <c r="A41" s="296"/>
      <c r="B41" s="296"/>
      <c r="C41" s="296"/>
      <c r="D41" s="296"/>
      <c r="E41" s="296"/>
      <c r="F41" s="296"/>
      <c r="G41" s="296"/>
      <c r="H41" s="296"/>
      <c r="I41" s="296"/>
    </row>
    <row r="42" spans="1:15" ht="24.75" thickBot="1" x14ac:dyDescent="0.3">
      <c r="A42" s="1081" t="s">
        <v>1008</v>
      </c>
      <c r="B42" s="1081" t="s">
        <v>1009</v>
      </c>
      <c r="C42" s="296"/>
      <c r="D42" s="296"/>
      <c r="E42" s="296"/>
      <c r="F42" s="296"/>
      <c r="G42" s="296"/>
      <c r="H42" s="296"/>
      <c r="I42" s="296"/>
      <c r="N42" s="966" t="s">
        <v>1</v>
      </c>
      <c r="O42" s="898"/>
    </row>
    <row r="43" spans="1:15" ht="15.75" thickBot="1" x14ac:dyDescent="0.3">
      <c r="A43" s="688"/>
      <c r="B43" s="688"/>
      <c r="C43" s="2116" t="s">
        <v>742</v>
      </c>
      <c r="D43" s="2116"/>
      <c r="E43" s="2116"/>
      <c r="F43" s="2116"/>
      <c r="G43" s="2116"/>
      <c r="H43" s="2116"/>
      <c r="I43" s="70"/>
      <c r="J43" s="903"/>
      <c r="K43" s="2116" t="s">
        <v>1015</v>
      </c>
      <c r="L43" s="2116"/>
      <c r="M43" s="2116"/>
      <c r="N43" s="2116"/>
    </row>
    <row r="44" spans="1:15" ht="18" customHeight="1" x14ac:dyDescent="0.25">
      <c r="A44" s="2108"/>
      <c r="B44" s="2108"/>
      <c r="C44" s="2110" t="s">
        <v>658</v>
      </c>
      <c r="D44" s="2110" t="s">
        <v>57</v>
      </c>
      <c r="E44" s="2110" t="s">
        <v>604</v>
      </c>
      <c r="F44" s="2110" t="s">
        <v>58</v>
      </c>
      <c r="G44" s="2110" t="s">
        <v>555</v>
      </c>
      <c r="H44" s="2110" t="s">
        <v>969</v>
      </c>
      <c r="I44" s="70"/>
      <c r="J44" s="904"/>
      <c r="K44" s="2110" t="s">
        <v>658</v>
      </c>
      <c r="L44" s="2110" t="s">
        <v>58</v>
      </c>
      <c r="M44" s="2110" t="s">
        <v>555</v>
      </c>
      <c r="N44" s="2110" t="s">
        <v>1168</v>
      </c>
    </row>
    <row r="45" spans="1:15" ht="18" customHeight="1" thickBot="1" x14ac:dyDescent="0.3">
      <c r="A45" s="2108"/>
      <c r="B45" s="2108"/>
      <c r="C45" s="2111"/>
      <c r="D45" s="2114"/>
      <c r="E45" s="2114"/>
      <c r="F45" s="2111"/>
      <c r="G45" s="2111" t="s">
        <v>50</v>
      </c>
      <c r="H45" s="2111"/>
      <c r="I45" s="70"/>
      <c r="J45" s="904"/>
      <c r="K45" s="2111"/>
      <c r="L45" s="2111"/>
      <c r="M45" s="2111" t="s">
        <v>50</v>
      </c>
      <c r="N45" s="2111"/>
    </row>
    <row r="46" spans="1:15" ht="18" customHeight="1" thickTop="1" x14ac:dyDescent="0.25">
      <c r="A46" s="2108"/>
      <c r="B46" s="2108"/>
      <c r="C46" s="2115" t="s">
        <v>659</v>
      </c>
      <c r="D46" s="2115" t="s">
        <v>660</v>
      </c>
      <c r="E46" s="2115" t="s">
        <v>605</v>
      </c>
      <c r="F46" s="2115" t="s">
        <v>554</v>
      </c>
      <c r="G46" s="2115" t="s">
        <v>252</v>
      </c>
      <c r="H46" s="2115" t="s">
        <v>1166</v>
      </c>
      <c r="I46" s="70"/>
      <c r="J46" s="904"/>
      <c r="K46" s="2115" t="s">
        <v>659</v>
      </c>
      <c r="L46" s="2115" t="s">
        <v>554</v>
      </c>
      <c r="M46" s="2115" t="s">
        <v>252</v>
      </c>
      <c r="N46" s="2115" t="s">
        <v>1167</v>
      </c>
    </row>
    <row r="47" spans="1:15" ht="18" customHeight="1" thickBot="1" x14ac:dyDescent="0.3">
      <c r="A47" s="2108"/>
      <c r="B47" s="2108"/>
      <c r="C47" s="2111"/>
      <c r="D47" s="2111"/>
      <c r="E47" s="2111"/>
      <c r="F47" s="2111" t="s">
        <v>251</v>
      </c>
      <c r="G47" s="2111"/>
      <c r="H47" s="2111"/>
      <c r="I47" s="70"/>
      <c r="J47" s="904"/>
      <c r="K47" s="2111"/>
      <c r="L47" s="2111" t="s">
        <v>251</v>
      </c>
      <c r="M47" s="2111"/>
      <c r="N47" s="2111"/>
    </row>
    <row r="48" spans="1:15" x14ac:dyDescent="0.25">
      <c r="A48" s="363" t="s">
        <v>1213</v>
      </c>
      <c r="B48" s="363" t="s">
        <v>1258</v>
      </c>
      <c r="C48" s="364"/>
      <c r="D48" s="364"/>
      <c r="E48" s="364"/>
      <c r="F48" s="364"/>
      <c r="G48" s="364"/>
      <c r="H48" s="364"/>
      <c r="I48" s="364"/>
      <c r="K48" s="364"/>
      <c r="L48" s="364"/>
      <c r="M48" s="364"/>
      <c r="N48" s="364"/>
      <c r="O48" s="364"/>
    </row>
    <row r="49" spans="1:14" ht="22.5" x14ac:dyDescent="0.25">
      <c r="A49" s="593" t="s">
        <v>809</v>
      </c>
      <c r="B49" s="593" t="s">
        <v>801</v>
      </c>
      <c r="C49" s="296"/>
      <c r="D49" s="296"/>
      <c r="E49" s="296"/>
      <c r="F49" s="296"/>
      <c r="G49" s="296"/>
      <c r="H49" s="296"/>
      <c r="I49" s="296"/>
    </row>
    <row r="50" spans="1:14" x14ac:dyDescent="0.25">
      <c r="A50" s="367" t="s">
        <v>817</v>
      </c>
      <c r="B50" s="367" t="s">
        <v>818</v>
      </c>
      <c r="C50" s="180">
        <v>422673</v>
      </c>
      <c r="D50" s="180">
        <v>3045</v>
      </c>
      <c r="E50" s="1193">
        <v>0</v>
      </c>
      <c r="F50" s="1193">
        <v>0</v>
      </c>
      <c r="G50" s="1171">
        <v>425718</v>
      </c>
      <c r="H50" s="1171">
        <v>425718</v>
      </c>
      <c r="I50" s="374"/>
      <c r="K50" s="180">
        <v>312994</v>
      </c>
      <c r="L50" s="1193">
        <v>0</v>
      </c>
      <c r="M50" s="1171">
        <v>312994</v>
      </c>
      <c r="N50" s="1171">
        <v>312994</v>
      </c>
    </row>
    <row r="51" spans="1:14" x14ac:dyDescent="0.25">
      <c r="A51" s="367" t="s">
        <v>596</v>
      </c>
      <c r="B51" s="367" t="s">
        <v>250</v>
      </c>
      <c r="C51" s="180">
        <v>1</v>
      </c>
      <c r="D51" s="180">
        <v>303438</v>
      </c>
      <c r="E51" s="1193">
        <v>0</v>
      </c>
      <c r="F51" s="1193">
        <v>0</v>
      </c>
      <c r="G51" s="1289">
        <v>303439</v>
      </c>
      <c r="H51" s="1289">
        <v>303439</v>
      </c>
      <c r="I51" s="374"/>
      <c r="K51" s="1193">
        <v>0</v>
      </c>
      <c r="L51" s="1193">
        <v>0</v>
      </c>
      <c r="M51" s="1289">
        <v>0</v>
      </c>
      <c r="N51" s="1289">
        <v>0</v>
      </c>
    </row>
    <row r="52" spans="1:14" x14ac:dyDescent="0.25">
      <c r="A52" s="367" t="s">
        <v>689</v>
      </c>
      <c r="B52" s="367" t="s">
        <v>228</v>
      </c>
      <c r="C52" s="180">
        <v>78489</v>
      </c>
      <c r="D52" s="180">
        <v>86</v>
      </c>
      <c r="E52" s="1193">
        <v>0</v>
      </c>
      <c r="F52" s="180">
        <v>5</v>
      </c>
      <c r="G52" s="1289">
        <v>78580</v>
      </c>
      <c r="H52" s="1289">
        <v>78580</v>
      </c>
      <c r="I52" s="374"/>
      <c r="K52" s="180">
        <v>66258</v>
      </c>
      <c r="L52" s="180">
        <v>5</v>
      </c>
      <c r="M52" s="1289">
        <v>66263</v>
      </c>
      <c r="N52" s="1289">
        <v>66263</v>
      </c>
    </row>
    <row r="53" spans="1:14" ht="15.75" thickBot="1" x14ac:dyDescent="0.3">
      <c r="A53" s="396" t="s">
        <v>3</v>
      </c>
      <c r="B53" s="396" t="s">
        <v>229</v>
      </c>
      <c r="C53" s="195">
        <v>9271</v>
      </c>
      <c r="D53" s="195">
        <v>14548</v>
      </c>
      <c r="E53" s="1292">
        <v>0</v>
      </c>
      <c r="F53" s="195">
        <v>5681</v>
      </c>
      <c r="G53" s="1289">
        <v>29500</v>
      </c>
      <c r="H53" s="1289">
        <v>29500</v>
      </c>
      <c r="I53" s="374"/>
      <c r="K53" s="195">
        <v>7258</v>
      </c>
      <c r="L53" s="195">
        <v>32697</v>
      </c>
      <c r="M53" s="1289">
        <v>39955</v>
      </c>
      <c r="N53" s="1289">
        <v>39955</v>
      </c>
    </row>
    <row r="54" spans="1:14" ht="15.75" thickBot="1" x14ac:dyDescent="0.3">
      <c r="A54" s="583" t="s">
        <v>811</v>
      </c>
      <c r="B54" s="583" t="s">
        <v>802</v>
      </c>
      <c r="C54" s="1173">
        <v>510434</v>
      </c>
      <c r="D54" s="1173">
        <v>321117</v>
      </c>
      <c r="E54" s="1173">
        <v>0</v>
      </c>
      <c r="F54" s="1173">
        <v>5686</v>
      </c>
      <c r="G54" s="1173">
        <v>837237</v>
      </c>
      <c r="H54" s="1173">
        <v>837237</v>
      </c>
      <c r="I54" s="896"/>
      <c r="K54" s="1173">
        <v>386510</v>
      </c>
      <c r="L54" s="1173">
        <v>32702</v>
      </c>
      <c r="M54" s="1173">
        <v>419212</v>
      </c>
      <c r="N54" s="1173">
        <v>419212</v>
      </c>
    </row>
    <row r="55" spans="1:14" x14ac:dyDescent="0.25">
      <c r="A55" s="896"/>
      <c r="B55" s="896"/>
      <c r="C55" s="896"/>
      <c r="D55" s="896"/>
      <c r="E55" s="896"/>
      <c r="F55" s="896"/>
      <c r="G55" s="896"/>
      <c r="H55" s="896"/>
      <c r="I55" s="896"/>
      <c r="K55" s="896"/>
      <c r="L55" s="896"/>
      <c r="M55" s="896"/>
      <c r="N55" s="896"/>
    </row>
    <row r="56" spans="1:14" x14ac:dyDescent="0.25">
      <c r="A56" s="586" t="s">
        <v>812</v>
      </c>
      <c r="B56" s="586" t="s">
        <v>803</v>
      </c>
      <c r="C56" s="296"/>
      <c r="D56" s="296"/>
      <c r="E56" s="296"/>
      <c r="F56" s="296"/>
      <c r="G56" s="296"/>
      <c r="H56" s="296"/>
      <c r="I56" s="296"/>
    </row>
    <row r="57" spans="1:14" x14ac:dyDescent="0.25">
      <c r="A57" s="367" t="s">
        <v>819</v>
      </c>
      <c r="B57" s="367" t="s">
        <v>820</v>
      </c>
      <c r="C57" s="1193">
        <v>0</v>
      </c>
      <c r="D57" s="1193">
        <v>0</v>
      </c>
      <c r="E57" s="180">
        <v>38699</v>
      </c>
      <c r="F57" s="1193">
        <v>0</v>
      </c>
      <c r="G57" s="1171">
        <v>38699</v>
      </c>
      <c r="H57" s="1171">
        <v>38699</v>
      </c>
      <c r="I57" s="374"/>
      <c r="K57" s="1193">
        <v>0</v>
      </c>
      <c r="L57" s="1193">
        <v>0</v>
      </c>
      <c r="M57" s="1171">
        <v>0</v>
      </c>
      <c r="N57" s="1171">
        <v>0</v>
      </c>
    </row>
    <row r="58" spans="1:14" x14ac:dyDescent="0.25">
      <c r="A58" s="367" t="s">
        <v>815</v>
      </c>
      <c r="B58" s="367" t="s">
        <v>816</v>
      </c>
      <c r="C58" s="1193">
        <v>0</v>
      </c>
      <c r="D58" s="180">
        <v>115</v>
      </c>
      <c r="E58" s="1193">
        <v>0</v>
      </c>
      <c r="F58" s="180">
        <v>1453</v>
      </c>
      <c r="G58" s="1289">
        <v>1568</v>
      </c>
      <c r="H58" s="1289">
        <v>1568</v>
      </c>
      <c r="I58" s="374"/>
      <c r="K58" s="1193">
        <v>0</v>
      </c>
      <c r="L58" s="180">
        <v>15987</v>
      </c>
      <c r="M58" s="1289">
        <v>15987</v>
      </c>
      <c r="N58" s="1289">
        <v>15987</v>
      </c>
    </row>
    <row r="59" spans="1:14" ht="15.75" thickBot="1" x14ac:dyDescent="0.3">
      <c r="A59" s="396" t="s">
        <v>3</v>
      </c>
      <c r="B59" s="396" t="s">
        <v>229</v>
      </c>
      <c r="C59" s="1193">
        <v>0</v>
      </c>
      <c r="D59" s="1193">
        <v>0</v>
      </c>
      <c r="E59" s="195">
        <v>504</v>
      </c>
      <c r="F59" s="1193">
        <v>0</v>
      </c>
      <c r="G59" s="1289">
        <v>504</v>
      </c>
      <c r="H59" s="1289">
        <v>504</v>
      </c>
      <c r="I59" s="374"/>
      <c r="K59" s="1193">
        <v>0</v>
      </c>
      <c r="L59" s="1193">
        <v>0</v>
      </c>
      <c r="M59" s="1289">
        <v>0</v>
      </c>
      <c r="N59" s="1289">
        <v>0</v>
      </c>
    </row>
    <row r="60" spans="1:14" ht="15.75" thickBot="1" x14ac:dyDescent="0.3">
      <c r="A60" s="781" t="s">
        <v>75</v>
      </c>
      <c r="B60" s="781" t="s">
        <v>805</v>
      </c>
      <c r="C60" s="1173">
        <v>0</v>
      </c>
      <c r="D60" s="1173">
        <v>115</v>
      </c>
      <c r="E60" s="1173">
        <v>39203</v>
      </c>
      <c r="F60" s="1173">
        <v>1453</v>
      </c>
      <c r="G60" s="1173">
        <v>40771</v>
      </c>
      <c r="H60" s="1173">
        <v>40771</v>
      </c>
      <c r="I60" s="375"/>
      <c r="K60" s="1173">
        <v>0</v>
      </c>
      <c r="L60" s="1173">
        <v>15987</v>
      </c>
      <c r="M60" s="1173">
        <v>15987</v>
      </c>
      <c r="N60" s="1173">
        <v>15987</v>
      </c>
    </row>
    <row r="61" spans="1:14" x14ac:dyDescent="0.25">
      <c r="A61" s="784"/>
      <c r="B61" s="784"/>
      <c r="C61" s="783"/>
      <c r="D61" s="783"/>
      <c r="E61" s="783"/>
      <c r="F61" s="783"/>
      <c r="G61" s="783"/>
      <c r="H61" s="783"/>
      <c r="I61" s="374"/>
      <c r="K61" s="783"/>
      <c r="L61" s="783"/>
      <c r="M61" s="783"/>
      <c r="N61" s="783"/>
    </row>
    <row r="62" spans="1:14" ht="15.75" thickBot="1" x14ac:dyDescent="0.3">
      <c r="A62" s="397" t="s">
        <v>1010</v>
      </c>
      <c r="B62" s="397" t="s">
        <v>1011</v>
      </c>
      <c r="C62" s="1295">
        <v>510434</v>
      </c>
      <c r="D62" s="1295">
        <v>321232</v>
      </c>
      <c r="E62" s="1295">
        <v>39203</v>
      </c>
      <c r="F62" s="1295">
        <v>7139</v>
      </c>
      <c r="G62" s="1295">
        <v>878008</v>
      </c>
      <c r="H62" s="1295">
        <v>878008</v>
      </c>
      <c r="I62" s="896"/>
      <c r="K62" s="1295">
        <v>386510</v>
      </c>
      <c r="L62" s="1295">
        <v>48689</v>
      </c>
      <c r="M62" s="1295">
        <v>435199</v>
      </c>
      <c r="N62" s="1295">
        <v>435199</v>
      </c>
    </row>
    <row r="63" spans="1:14" s="899" customFormat="1" x14ac:dyDescent="0.25">
      <c r="A63" s="1084" t="s">
        <v>1012</v>
      </c>
      <c r="B63" s="1084" t="s">
        <v>418</v>
      </c>
      <c r="C63" s="1084">
        <v>331617</v>
      </c>
      <c r="D63" s="1084">
        <v>321232</v>
      </c>
      <c r="E63" s="1084">
        <v>39203</v>
      </c>
      <c r="F63" s="1084">
        <v>6790</v>
      </c>
      <c r="G63" s="1293">
        <v>698842</v>
      </c>
      <c r="H63" s="1225">
        <v>698842</v>
      </c>
      <c r="I63" s="72"/>
      <c r="J63" s="1082"/>
      <c r="K63" s="1084">
        <v>311921</v>
      </c>
      <c r="L63" s="1084">
        <v>47395</v>
      </c>
      <c r="M63" s="1293">
        <v>359316</v>
      </c>
      <c r="N63" s="1225">
        <v>359316</v>
      </c>
    </row>
    <row r="64" spans="1:14" s="899" customFormat="1" x14ac:dyDescent="0.25">
      <c r="A64" s="72" t="s">
        <v>897</v>
      </c>
      <c r="B64" s="72" t="s">
        <v>898</v>
      </c>
      <c r="C64" s="72">
        <v>178817</v>
      </c>
      <c r="D64" s="1408">
        <v>0</v>
      </c>
      <c r="E64" s="1408">
        <v>0</v>
      </c>
      <c r="F64" s="72">
        <v>349</v>
      </c>
      <c r="G64" s="1294">
        <v>179166</v>
      </c>
      <c r="H64" s="1294">
        <v>179166</v>
      </c>
      <c r="I64" s="72"/>
      <c r="J64" s="1082"/>
      <c r="K64" s="72">
        <v>74589</v>
      </c>
      <c r="L64" s="72">
        <v>1294</v>
      </c>
      <c r="M64" s="1294">
        <v>75883</v>
      </c>
      <c r="N64" s="1294">
        <v>75883</v>
      </c>
    </row>
    <row r="65" spans="1:15" x14ac:dyDescent="0.25">
      <c r="A65" s="896"/>
      <c r="B65" s="896"/>
      <c r="C65" s="896"/>
      <c r="D65" s="896"/>
      <c r="E65" s="896"/>
      <c r="F65" s="896"/>
      <c r="G65" s="896"/>
      <c r="H65" s="896"/>
      <c r="I65" s="896"/>
      <c r="K65" s="896"/>
      <c r="L65" s="896"/>
      <c r="M65" s="896"/>
      <c r="N65" s="896"/>
    </row>
    <row r="66" spans="1:15" x14ac:dyDescent="0.25">
      <c r="A66" s="363" t="s">
        <v>750</v>
      </c>
      <c r="B66" s="363" t="s">
        <v>751</v>
      </c>
      <c r="C66" s="364"/>
      <c r="D66" s="364"/>
      <c r="E66" s="364"/>
      <c r="F66" s="364"/>
      <c r="G66" s="364"/>
      <c r="H66" s="364"/>
      <c r="I66" s="364"/>
      <c r="K66" s="364"/>
      <c r="L66" s="364"/>
      <c r="M66" s="364"/>
      <c r="N66" s="364"/>
      <c r="O66" s="364"/>
    </row>
    <row r="67" spans="1:15" ht="22.5" x14ac:dyDescent="0.25">
      <c r="A67" s="593" t="s">
        <v>809</v>
      </c>
      <c r="B67" s="593" t="s">
        <v>801</v>
      </c>
      <c r="C67" s="296"/>
      <c r="D67" s="296"/>
      <c r="E67" s="296"/>
      <c r="F67" s="296"/>
      <c r="G67" s="296"/>
      <c r="H67" s="296"/>
      <c r="I67" s="296"/>
    </row>
    <row r="68" spans="1:15" x14ac:dyDescent="0.25">
      <c r="A68" s="367" t="s">
        <v>817</v>
      </c>
      <c r="B68" s="367" t="s">
        <v>818</v>
      </c>
      <c r="C68" s="180">
        <v>464030</v>
      </c>
      <c r="D68" s="180">
        <v>3096</v>
      </c>
      <c r="E68" s="1193">
        <v>0</v>
      </c>
      <c r="F68" s="1193">
        <v>0</v>
      </c>
      <c r="G68" s="1171">
        <v>467126</v>
      </c>
      <c r="H68" s="1171">
        <v>467126</v>
      </c>
      <c r="I68" s="374"/>
      <c r="K68" s="180">
        <v>370626</v>
      </c>
      <c r="L68" s="1193">
        <v>0</v>
      </c>
      <c r="M68" s="1171">
        <v>370626</v>
      </c>
      <c r="N68" s="1171">
        <v>370626</v>
      </c>
    </row>
    <row r="69" spans="1:15" x14ac:dyDescent="0.25">
      <c r="A69" s="367" t="s">
        <v>596</v>
      </c>
      <c r="B69" s="367" t="s">
        <v>250</v>
      </c>
      <c r="C69" s="180">
        <v>1</v>
      </c>
      <c r="D69" s="180">
        <v>301873</v>
      </c>
      <c r="E69" s="1193">
        <v>0</v>
      </c>
      <c r="F69" s="1193">
        <v>0</v>
      </c>
      <c r="G69" s="1289">
        <v>301874</v>
      </c>
      <c r="H69" s="1289">
        <v>301874</v>
      </c>
      <c r="I69" s="374"/>
      <c r="K69" s="1193">
        <v>0</v>
      </c>
      <c r="L69" s="1193">
        <v>0</v>
      </c>
      <c r="M69" s="1289">
        <v>0</v>
      </c>
      <c r="N69" s="1289">
        <v>0</v>
      </c>
    </row>
    <row r="70" spans="1:15" x14ac:dyDescent="0.25">
      <c r="A70" s="367" t="s">
        <v>689</v>
      </c>
      <c r="B70" s="367" t="s">
        <v>228</v>
      </c>
      <c r="C70" s="180">
        <v>83156</v>
      </c>
      <c r="D70" s="180">
        <v>75</v>
      </c>
      <c r="E70" s="1193">
        <v>0</v>
      </c>
      <c r="F70" s="180">
        <v>8</v>
      </c>
      <c r="G70" s="1289">
        <v>83239</v>
      </c>
      <c r="H70" s="1289">
        <v>83239</v>
      </c>
      <c r="I70" s="374"/>
      <c r="K70" s="180">
        <v>71413</v>
      </c>
      <c r="L70" s="180">
        <v>9</v>
      </c>
      <c r="M70" s="1289">
        <v>71422</v>
      </c>
      <c r="N70" s="1289">
        <v>71422</v>
      </c>
    </row>
    <row r="71" spans="1:15" ht="15.75" thickBot="1" x14ac:dyDescent="0.3">
      <c r="A71" s="396" t="s">
        <v>3</v>
      </c>
      <c r="B71" s="396" t="s">
        <v>229</v>
      </c>
      <c r="C71" s="195">
        <v>7300</v>
      </c>
      <c r="D71" s="195">
        <v>13681</v>
      </c>
      <c r="E71" s="1292">
        <v>0</v>
      </c>
      <c r="F71" s="195">
        <v>6124</v>
      </c>
      <c r="G71" s="1289">
        <v>27105</v>
      </c>
      <c r="H71" s="1289">
        <v>27105</v>
      </c>
      <c r="I71" s="374"/>
      <c r="K71" s="768">
        <v>6620</v>
      </c>
      <c r="L71" s="768">
        <v>33990</v>
      </c>
      <c r="M71" s="1289">
        <v>40610</v>
      </c>
      <c r="N71" s="1289">
        <v>40610</v>
      </c>
    </row>
    <row r="72" spans="1:15" ht="15.75" thickBot="1" x14ac:dyDescent="0.3">
      <c r="A72" s="583" t="s">
        <v>811</v>
      </c>
      <c r="B72" s="583" t="s">
        <v>802</v>
      </c>
      <c r="C72" s="583">
        <v>554487</v>
      </c>
      <c r="D72" s="583">
        <v>318725</v>
      </c>
      <c r="E72" s="1173">
        <v>0</v>
      </c>
      <c r="F72" s="583">
        <v>6132</v>
      </c>
      <c r="G72" s="1173">
        <v>879344</v>
      </c>
      <c r="H72" s="1173">
        <v>879344</v>
      </c>
      <c r="I72" s="896"/>
      <c r="K72" s="1173">
        <v>448659</v>
      </c>
      <c r="L72" s="1173">
        <v>33999</v>
      </c>
      <c r="M72" s="1173">
        <v>482658</v>
      </c>
      <c r="N72" s="1173">
        <v>482658</v>
      </c>
    </row>
    <row r="73" spans="1:15" x14ac:dyDescent="0.25">
      <c r="A73" s="896"/>
      <c r="B73" s="896"/>
      <c r="C73" s="896"/>
      <c r="D73" s="896"/>
      <c r="E73" s="896"/>
      <c r="F73" s="896"/>
      <c r="G73" s="896"/>
      <c r="H73" s="896"/>
      <c r="I73" s="896"/>
      <c r="K73" s="896"/>
      <c r="L73" s="896"/>
      <c r="M73" s="896"/>
      <c r="N73" s="896"/>
    </row>
    <row r="74" spans="1:15" x14ac:dyDescent="0.25">
      <c r="A74" s="586" t="s">
        <v>812</v>
      </c>
      <c r="B74" s="586" t="s">
        <v>803</v>
      </c>
      <c r="C74" s="296"/>
      <c r="D74" s="296"/>
      <c r="E74" s="296"/>
      <c r="F74" s="296"/>
      <c r="G74" s="296"/>
      <c r="H74" s="296"/>
      <c r="I74" s="296"/>
    </row>
    <row r="75" spans="1:15" x14ac:dyDescent="0.25">
      <c r="A75" s="367" t="s">
        <v>819</v>
      </c>
      <c r="B75" s="367" t="s">
        <v>820</v>
      </c>
      <c r="C75" s="1193">
        <v>0</v>
      </c>
      <c r="D75" s="1193">
        <v>0</v>
      </c>
      <c r="E75" s="180">
        <v>43911</v>
      </c>
      <c r="F75" s="1193">
        <v>0</v>
      </c>
      <c r="G75" s="1171">
        <v>43911</v>
      </c>
      <c r="H75" s="1171">
        <v>43911</v>
      </c>
      <c r="I75" s="374"/>
      <c r="K75" s="1193">
        <v>0</v>
      </c>
      <c r="L75" s="1193">
        <v>0</v>
      </c>
      <c r="M75" s="1171">
        <v>0</v>
      </c>
      <c r="N75" s="1171">
        <v>0</v>
      </c>
    </row>
    <row r="76" spans="1:15" x14ac:dyDescent="0.25">
      <c r="A76" s="367" t="s">
        <v>815</v>
      </c>
      <c r="B76" s="367" t="s">
        <v>816</v>
      </c>
      <c r="C76" s="180">
        <v>2</v>
      </c>
      <c r="D76" s="180">
        <v>126</v>
      </c>
      <c r="E76" s="1193">
        <v>0</v>
      </c>
      <c r="F76" s="180">
        <v>1740</v>
      </c>
      <c r="G76" s="1289">
        <v>1868</v>
      </c>
      <c r="H76" s="1289">
        <v>1868</v>
      </c>
      <c r="I76" s="374"/>
      <c r="K76" s="113">
        <v>1</v>
      </c>
      <c r="L76" s="113">
        <v>15921</v>
      </c>
      <c r="M76" s="1289">
        <v>15922</v>
      </c>
      <c r="N76" s="1289">
        <v>15922</v>
      </c>
    </row>
    <row r="77" spans="1:15" ht="15.75" thickBot="1" x14ac:dyDescent="0.3">
      <c r="A77" s="396" t="s">
        <v>3</v>
      </c>
      <c r="B77" s="396" t="s">
        <v>229</v>
      </c>
      <c r="C77" s="1193">
        <v>0</v>
      </c>
      <c r="D77" s="1193">
        <v>0</v>
      </c>
      <c r="E77" s="195">
        <v>504</v>
      </c>
      <c r="F77" s="1193">
        <v>0</v>
      </c>
      <c r="G77" s="1289">
        <v>504</v>
      </c>
      <c r="H77" s="1289">
        <v>504</v>
      </c>
      <c r="I77" s="374"/>
      <c r="K77" s="1193">
        <v>0</v>
      </c>
      <c r="L77" s="1193">
        <v>0</v>
      </c>
      <c r="M77" s="1289">
        <v>0</v>
      </c>
      <c r="N77" s="1289">
        <v>0</v>
      </c>
    </row>
    <row r="78" spans="1:15" ht="15.75" thickBot="1" x14ac:dyDescent="0.3">
      <c r="A78" s="781" t="s">
        <v>75</v>
      </c>
      <c r="B78" s="781" t="s">
        <v>805</v>
      </c>
      <c r="C78" s="1173">
        <v>2</v>
      </c>
      <c r="D78" s="1173">
        <v>126</v>
      </c>
      <c r="E78" s="1173">
        <v>44415</v>
      </c>
      <c r="F78" s="1173">
        <v>1740</v>
      </c>
      <c r="G78" s="1173">
        <v>46283</v>
      </c>
      <c r="H78" s="1173">
        <v>46283</v>
      </c>
      <c r="I78" s="375"/>
      <c r="K78" s="1173">
        <v>1</v>
      </c>
      <c r="L78" s="1173">
        <v>15921</v>
      </c>
      <c r="M78" s="1173">
        <v>15922</v>
      </c>
      <c r="N78" s="1173">
        <v>15922</v>
      </c>
    </row>
    <row r="79" spans="1:15" x14ac:dyDescent="0.25">
      <c r="A79" s="784"/>
      <c r="B79" s="784"/>
      <c r="C79" s="783"/>
      <c r="D79" s="783"/>
      <c r="E79" s="783"/>
      <c r="F79" s="783"/>
      <c r="G79" s="783"/>
      <c r="H79" s="783"/>
      <c r="I79" s="374"/>
      <c r="K79" s="783"/>
      <c r="L79" s="783"/>
      <c r="M79" s="783"/>
      <c r="N79" s="783"/>
    </row>
    <row r="80" spans="1:15" ht="15.75" thickBot="1" x14ac:dyDescent="0.3">
      <c r="A80" s="397" t="s">
        <v>62</v>
      </c>
      <c r="B80" s="397" t="s">
        <v>806</v>
      </c>
      <c r="C80" s="1295">
        <v>554489</v>
      </c>
      <c r="D80" s="1295">
        <v>318851</v>
      </c>
      <c r="E80" s="1295">
        <v>44415</v>
      </c>
      <c r="F80" s="1295">
        <v>7872</v>
      </c>
      <c r="G80" s="1295">
        <v>925627</v>
      </c>
      <c r="H80" s="1295">
        <v>925627</v>
      </c>
      <c r="I80" s="1083"/>
      <c r="J80" s="904"/>
      <c r="K80" s="1295">
        <v>448660</v>
      </c>
      <c r="L80" s="1295">
        <v>49920</v>
      </c>
      <c r="M80" s="1295">
        <v>498580</v>
      </c>
      <c r="N80" s="1295">
        <v>498580</v>
      </c>
    </row>
    <row r="81" spans="1:14" s="899" customFormat="1" x14ac:dyDescent="0.25">
      <c r="A81" s="1085" t="s">
        <v>1012</v>
      </c>
      <c r="B81" s="1085" t="s">
        <v>418</v>
      </c>
      <c r="C81" s="1084">
        <v>404136</v>
      </c>
      <c r="D81" s="1084">
        <v>318851</v>
      </c>
      <c r="E81" s="1084">
        <v>44415</v>
      </c>
      <c r="F81" s="1084">
        <v>7272</v>
      </c>
      <c r="G81" s="1293">
        <v>774674</v>
      </c>
      <c r="H81" s="1225">
        <v>774674</v>
      </c>
      <c r="I81" s="72"/>
      <c r="J81" s="1082"/>
      <c r="K81" s="1084">
        <v>386513</v>
      </c>
      <c r="L81" s="1084">
        <v>48407</v>
      </c>
      <c r="M81" s="1293">
        <v>434920</v>
      </c>
      <c r="N81" s="1225">
        <v>434920</v>
      </c>
    </row>
    <row r="82" spans="1:14" s="899" customFormat="1" x14ac:dyDescent="0.25">
      <c r="A82" s="146" t="s">
        <v>897</v>
      </c>
      <c r="B82" s="146" t="s">
        <v>898</v>
      </c>
      <c r="C82" s="72">
        <v>150353</v>
      </c>
      <c r="D82" s="1408">
        <v>0</v>
      </c>
      <c r="E82" s="1408">
        <v>0</v>
      </c>
      <c r="F82" s="72">
        <v>600</v>
      </c>
      <c r="G82" s="1294">
        <v>150953</v>
      </c>
      <c r="H82" s="1294">
        <v>150953</v>
      </c>
      <c r="I82" s="72"/>
      <c r="J82" s="1082"/>
      <c r="K82" s="72">
        <v>62147</v>
      </c>
      <c r="L82" s="72">
        <v>1513</v>
      </c>
      <c r="M82" s="1294">
        <v>63660</v>
      </c>
      <c r="N82" s="1294">
        <v>63660</v>
      </c>
    </row>
    <row r="83" spans="1:14" x14ac:dyDescent="0.25">
      <c r="A83" s="296"/>
      <c r="B83" s="296"/>
      <c r="C83" s="296"/>
      <c r="D83" s="296"/>
      <c r="E83" s="296"/>
      <c r="F83" s="296"/>
      <c r="G83" s="296"/>
      <c r="H83" s="296"/>
      <c r="I83" s="296"/>
    </row>
    <row r="84" spans="1:14" x14ac:dyDescent="0.25">
      <c r="A84" s="296"/>
      <c r="B84" s="296"/>
      <c r="C84" s="296"/>
      <c r="D84" s="296"/>
      <c r="E84" s="296"/>
      <c r="F84" s="296"/>
      <c r="G84" s="296"/>
      <c r="H84" s="296"/>
      <c r="I84" s="296"/>
    </row>
    <row r="85" spans="1:14" ht="16.5" hidden="1" thickBot="1" x14ac:dyDescent="0.25">
      <c r="A85" s="35" t="s">
        <v>67</v>
      </c>
      <c r="B85" s="35" t="s">
        <v>226</v>
      </c>
      <c r="C85" s="35"/>
      <c r="H85" s="966" t="s">
        <v>1</v>
      </c>
    </row>
    <row r="86" spans="1:14" s="24" customFormat="1" ht="18.75" hidden="1" customHeight="1" x14ac:dyDescent="0.25">
      <c r="A86" s="2067"/>
      <c r="B86" s="2067"/>
      <c r="C86" s="2062" t="s">
        <v>752</v>
      </c>
      <c r="D86" s="2066" t="s">
        <v>737</v>
      </c>
      <c r="E86" s="2066"/>
      <c r="F86" s="172"/>
      <c r="G86" s="2066" t="s">
        <v>1015</v>
      </c>
      <c r="H86" s="2066"/>
    </row>
    <row r="87" spans="1:14" s="22" customFormat="1" ht="15.75" hidden="1" thickBot="1" x14ac:dyDescent="0.3">
      <c r="A87" s="2068"/>
      <c r="B87" s="2068"/>
      <c r="C87" s="2083"/>
      <c r="D87" s="971">
        <v>2018</v>
      </c>
      <c r="E87" s="972">
        <v>2017</v>
      </c>
      <c r="F87" s="1089"/>
      <c r="G87" s="971">
        <v>2018</v>
      </c>
      <c r="H87" s="972">
        <v>2017</v>
      </c>
    </row>
    <row r="88" spans="1:14" s="34" customFormat="1" ht="11.25" hidden="1" x14ac:dyDescent="0.25">
      <c r="A88" s="379"/>
      <c r="B88" s="379"/>
      <c r="C88" s="379"/>
      <c r="D88" s="718"/>
      <c r="E88" s="93"/>
      <c r="G88" s="718"/>
      <c r="H88" s="93"/>
    </row>
    <row r="89" spans="1:14" s="34" customFormat="1" ht="11.25" hidden="1" x14ac:dyDescent="0.25">
      <c r="A89" s="379"/>
      <c r="B89" s="379"/>
      <c r="C89" s="379"/>
      <c r="D89" s="718"/>
      <c r="E89" s="93"/>
      <c r="G89" s="718"/>
      <c r="H89" s="93"/>
    </row>
    <row r="90" spans="1:14" s="34" customFormat="1" ht="11.25" hidden="1" x14ac:dyDescent="0.25">
      <c r="A90" s="284" t="s">
        <v>354</v>
      </c>
      <c r="B90" s="284" t="s">
        <v>353</v>
      </c>
      <c r="C90" s="284"/>
      <c r="D90" s="769">
        <f>G22</f>
        <v>95762</v>
      </c>
      <c r="E90" s="277">
        <f>G37</f>
        <v>234082</v>
      </c>
      <c r="F90" s="696"/>
      <c r="G90" s="769">
        <f>M22</f>
        <v>33803</v>
      </c>
      <c r="H90" s="277">
        <f>M37</f>
        <v>177416</v>
      </c>
    </row>
    <row r="91" spans="1:14" s="34" customFormat="1" ht="11.25" hidden="1" x14ac:dyDescent="0.25">
      <c r="A91" s="381" t="s">
        <v>8</v>
      </c>
      <c r="B91" s="381" t="s">
        <v>179</v>
      </c>
      <c r="C91" s="382" t="s">
        <v>552</v>
      </c>
      <c r="D91" s="770">
        <f>'Notes 8-11'!C79</f>
        <v>1157</v>
      </c>
      <c r="E91" s="695">
        <f>'Notes 8-11'!D79</f>
        <v>1243</v>
      </c>
      <c r="F91" s="696"/>
      <c r="G91" s="770">
        <f>'Notes 8-11'!F79</f>
        <v>11446</v>
      </c>
      <c r="H91" s="695">
        <f>'Notes 8-11'!G79</f>
        <v>11433</v>
      </c>
    </row>
    <row r="92" spans="1:14" s="34" customFormat="1" ht="11.25" hidden="1" x14ac:dyDescent="0.25">
      <c r="A92" s="381" t="s">
        <v>9</v>
      </c>
      <c r="B92" s="381" t="s">
        <v>180</v>
      </c>
      <c r="C92" s="383" t="s">
        <v>551</v>
      </c>
      <c r="D92" s="699">
        <f>-'Notes 8-11'!C93</f>
        <v>-8406</v>
      </c>
      <c r="E92" s="195">
        <f>-'Notes 8-11'!D93</f>
        <v>-11211</v>
      </c>
      <c r="F92" s="696"/>
      <c r="G92" s="699">
        <f>-'Notes 8-11'!F93</f>
        <v>-10135</v>
      </c>
      <c r="H92" s="180">
        <f>-'Notes 8-11'!G93</f>
        <v>-12054</v>
      </c>
    </row>
    <row r="93" spans="1:14" s="34" customFormat="1" ht="12" hidden="1" thickBot="1" x14ac:dyDescent="0.25">
      <c r="A93" s="693" t="s">
        <v>839</v>
      </c>
      <c r="B93" s="693" t="s">
        <v>1045</v>
      </c>
      <c r="C93" s="694" t="s">
        <v>1044</v>
      </c>
      <c r="D93" s="1158">
        <f>'Profit or Loss'!D18</f>
        <v>0</v>
      </c>
      <c r="E93" s="1292">
        <f>'Profit or Loss'!E18</f>
        <v>0</v>
      </c>
      <c r="F93" s="696"/>
      <c r="G93" s="715" t="e">
        <f>'Note 15'!#REF!</f>
        <v>#REF!</v>
      </c>
      <c r="H93" s="195" t="e">
        <f>'Note 15'!#REF!</f>
        <v>#REF!</v>
      </c>
    </row>
    <row r="94" spans="1:14" s="34" customFormat="1" ht="12" hidden="1" thickBot="1" x14ac:dyDescent="0.25">
      <c r="A94" s="583" t="s">
        <v>553</v>
      </c>
      <c r="B94" s="775" t="s">
        <v>211</v>
      </c>
      <c r="C94" s="775"/>
      <c r="D94" s="776">
        <f>SUM(D90,D91,D92,D93)</f>
        <v>88513</v>
      </c>
      <c r="E94" s="634">
        <f>SUM(E90,E91,E92,E93)</f>
        <v>224114</v>
      </c>
      <c r="F94" s="696"/>
      <c r="G94" s="776" t="e">
        <f>SUM(G90,G91,G92,G93)</f>
        <v>#REF!</v>
      </c>
      <c r="H94" s="634" t="e">
        <f>SUM(H90,H91,H92,H93)</f>
        <v>#REF!</v>
      </c>
    </row>
    <row r="95" spans="1:14" s="34" customFormat="1" ht="11.25" x14ac:dyDescent="0.2">
      <c r="A95" s="284"/>
      <c r="B95" s="390"/>
      <c r="C95" s="390"/>
      <c r="D95" s="390"/>
      <c r="E95" s="391"/>
      <c r="F95" s="387"/>
      <c r="G95" s="390"/>
      <c r="H95" s="391"/>
    </row>
    <row r="97" spans="1:8" x14ac:dyDescent="0.25">
      <c r="A97" s="12" t="s">
        <v>1683</v>
      </c>
      <c r="B97" s="12" t="s">
        <v>1679</v>
      </c>
      <c r="C97"/>
      <c r="D97"/>
      <c r="E97"/>
      <c r="F97"/>
      <c r="G97"/>
      <c r="H97"/>
    </row>
    <row r="98" spans="1:8" ht="15.75" thickBot="1" x14ac:dyDescent="0.3">
      <c r="C98"/>
      <c r="D98"/>
      <c r="E98"/>
      <c r="F98"/>
      <c r="G98"/>
      <c r="H98" s="1685" t="s">
        <v>1</v>
      </c>
    </row>
    <row r="99" spans="1:8" ht="18" customHeight="1" thickBot="1" x14ac:dyDescent="0.3">
      <c r="A99" s="2104"/>
      <c r="B99" s="2104"/>
      <c r="C99" s="1677" t="s">
        <v>0</v>
      </c>
      <c r="D99" s="2112" t="s">
        <v>737</v>
      </c>
      <c r="E99" s="2112"/>
      <c r="F99" s="1763"/>
      <c r="G99" s="2112" t="s">
        <v>1015</v>
      </c>
      <c r="H99" s="2112"/>
    </row>
    <row r="100" spans="1:8" ht="15.75" thickBot="1" x14ac:dyDescent="0.25">
      <c r="A100" s="2105"/>
      <c r="B100" s="2105"/>
      <c r="C100" s="1682" t="s">
        <v>401</v>
      </c>
      <c r="D100" s="1760">
        <v>2018</v>
      </c>
      <c r="E100" s="1761">
        <v>2017</v>
      </c>
      <c r="F100" s="1762"/>
      <c r="G100" s="1760">
        <v>2018</v>
      </c>
      <c r="H100" s="1761">
        <v>2017</v>
      </c>
    </row>
    <row r="101" spans="1:8" x14ac:dyDescent="0.25">
      <c r="B101" s="1678"/>
      <c r="C101" s="1678"/>
      <c r="D101" s="1679"/>
      <c r="E101" s="1680"/>
      <c r="F101"/>
      <c r="G101" s="1679"/>
      <c r="H101" s="1680"/>
    </row>
    <row r="102" spans="1:8" x14ac:dyDescent="0.25">
      <c r="A102" s="1681" t="s">
        <v>1495</v>
      </c>
      <c r="B102" s="1681" t="s">
        <v>1495</v>
      </c>
      <c r="C102" s="1681"/>
      <c r="D102" s="1683">
        <v>321582</v>
      </c>
      <c r="E102" s="368">
        <v>541696</v>
      </c>
      <c r="F102"/>
      <c r="G102" s="1683">
        <v>160927</v>
      </c>
      <c r="H102" s="368">
        <v>387100</v>
      </c>
    </row>
    <row r="103" spans="1:8" ht="23.25" x14ac:dyDescent="0.25">
      <c r="A103" s="1766" t="s">
        <v>1684</v>
      </c>
      <c r="B103" s="1252" t="s">
        <v>1680</v>
      </c>
      <c r="C103" s="1681"/>
      <c r="D103" s="771">
        <v>-225820</v>
      </c>
      <c r="E103" s="275">
        <v>-307614</v>
      </c>
      <c r="F103"/>
      <c r="G103" s="771">
        <v>-127124</v>
      </c>
      <c r="H103" s="275">
        <v>-209684</v>
      </c>
    </row>
    <row r="104" spans="1:8" x14ac:dyDescent="0.25">
      <c r="A104" s="1681" t="s">
        <v>1367</v>
      </c>
      <c r="B104" s="1681" t="s">
        <v>1368</v>
      </c>
      <c r="C104" s="1634"/>
      <c r="D104" s="1684">
        <v>95762</v>
      </c>
      <c r="E104" s="1079">
        <v>234082</v>
      </c>
      <c r="F104"/>
      <c r="G104" s="1684">
        <v>33803</v>
      </c>
      <c r="H104" s="1079">
        <v>177416</v>
      </c>
    </row>
    <row r="105" spans="1:8" x14ac:dyDescent="0.25">
      <c r="A105" s="1252" t="s">
        <v>8</v>
      </c>
      <c r="B105" s="1252" t="s">
        <v>179</v>
      </c>
      <c r="C105" s="1634" t="s">
        <v>1685</v>
      </c>
      <c r="D105" s="1087">
        <v>1157</v>
      </c>
      <c r="E105" s="381">
        <v>1243</v>
      </c>
      <c r="F105"/>
      <c r="G105" s="1087">
        <v>11446</v>
      </c>
      <c r="H105" s="381">
        <v>11433</v>
      </c>
    </row>
    <row r="106" spans="1:8" x14ac:dyDescent="0.25">
      <c r="A106" s="1252" t="s">
        <v>9</v>
      </c>
      <c r="B106" s="1252" t="s">
        <v>180</v>
      </c>
      <c r="C106" s="1634" t="s">
        <v>551</v>
      </c>
      <c r="D106" s="771">
        <v>-8406</v>
      </c>
      <c r="E106" s="275">
        <v>-11211</v>
      </c>
      <c r="F106"/>
      <c r="G106" s="771">
        <v>-10135</v>
      </c>
      <c r="H106" s="275">
        <v>-12054</v>
      </c>
    </row>
    <row r="107" spans="1:8" ht="15.75" thickBot="1" x14ac:dyDescent="0.3">
      <c r="A107" s="1274" t="s">
        <v>839</v>
      </c>
      <c r="B107" s="799" t="s">
        <v>1681</v>
      </c>
      <c r="C107" s="1764" t="s">
        <v>1682</v>
      </c>
      <c r="D107" s="774" t="s">
        <v>491</v>
      </c>
      <c r="E107" s="195" t="s">
        <v>491</v>
      </c>
      <c r="F107"/>
      <c r="G107" s="774">
        <v>177646</v>
      </c>
      <c r="H107" s="195">
        <v>9111</v>
      </c>
    </row>
    <row r="108" spans="1:8" s="34" customFormat="1" ht="15.75" thickBot="1" x14ac:dyDescent="0.3">
      <c r="A108" s="1765" t="s">
        <v>96</v>
      </c>
      <c r="B108" s="781" t="s">
        <v>211</v>
      </c>
      <c r="C108" s="781"/>
      <c r="D108" s="659">
        <v>88513</v>
      </c>
      <c r="E108" s="1232">
        <v>224114</v>
      </c>
      <c r="F108"/>
      <c r="G108" s="659">
        <v>212760</v>
      </c>
      <c r="H108" s="1232">
        <v>185906</v>
      </c>
    </row>
    <row r="109" spans="1:8" s="34" customFormat="1" x14ac:dyDescent="0.25">
      <c r="A109" s="1673"/>
      <c r="B109" s="390"/>
      <c r="C109" s="390"/>
      <c r="D109" s="390"/>
      <c r="E109" s="391"/>
      <c r="F109"/>
      <c r="G109" s="390"/>
      <c r="H109" s="391"/>
    </row>
    <row r="110" spans="1:8" s="34" customFormat="1" x14ac:dyDescent="0.25">
      <c r="A110" s="1673"/>
      <c r="B110" s="390"/>
      <c r="C110" s="390"/>
      <c r="D110" s="390"/>
      <c r="E110" s="391"/>
      <c r="F110"/>
      <c r="G110" s="390"/>
      <c r="H110" s="391"/>
    </row>
    <row r="111" spans="1:8" s="34" customFormat="1" ht="11.25" x14ac:dyDescent="0.2">
      <c r="A111" s="1673"/>
      <c r="B111" s="390"/>
      <c r="C111" s="390"/>
      <c r="D111" s="390"/>
      <c r="E111" s="391"/>
      <c r="F111" s="387"/>
      <c r="G111" s="390"/>
      <c r="H111" s="391"/>
    </row>
    <row r="112" spans="1:8" s="34" customFormat="1" ht="11.25" x14ac:dyDescent="0.2">
      <c r="A112" s="1673"/>
      <c r="B112" s="390"/>
      <c r="C112" s="390"/>
      <c r="D112" s="390"/>
      <c r="E112" s="391"/>
      <c r="F112" s="387"/>
      <c r="G112" s="390"/>
      <c r="H112" s="391"/>
    </row>
    <row r="113" spans="1:8" ht="15.75" x14ac:dyDescent="0.25">
      <c r="A113" s="35"/>
      <c r="B113" s="35"/>
      <c r="C113" s="35"/>
      <c r="D113" s="296"/>
      <c r="E113" s="296"/>
      <c r="F113" s="296"/>
      <c r="G113" s="296"/>
    </row>
    <row r="114" spans="1:8" ht="16.5" thickBot="1" x14ac:dyDescent="0.25">
      <c r="A114" s="35" t="s">
        <v>68</v>
      </c>
      <c r="B114" s="35" t="s">
        <v>227</v>
      </c>
      <c r="C114" s="35"/>
      <c r="H114" s="966" t="s">
        <v>1</v>
      </c>
    </row>
    <row r="115" spans="1:8" s="24" customFormat="1" ht="18.75" customHeight="1" x14ac:dyDescent="0.25">
      <c r="A115" s="2067"/>
      <c r="B115" s="2067"/>
      <c r="C115" s="2062" t="s">
        <v>752</v>
      </c>
      <c r="D115" s="2066" t="s">
        <v>737</v>
      </c>
      <c r="E115" s="2066"/>
      <c r="F115" s="172"/>
      <c r="G115" s="2066" t="s">
        <v>1015</v>
      </c>
      <c r="H115" s="2066"/>
    </row>
    <row r="116" spans="1:8" s="22" customFormat="1" ht="15.75" thickBot="1" x14ac:dyDescent="0.3">
      <c r="A116" s="2068"/>
      <c r="B116" s="2068"/>
      <c r="C116" s="2083"/>
      <c r="D116" s="1132" t="s">
        <v>1218</v>
      </c>
      <c r="E116" s="1133" t="s">
        <v>745</v>
      </c>
      <c r="F116" s="1089"/>
      <c r="G116" s="1132" t="s">
        <v>1218</v>
      </c>
      <c r="H116" s="1133" t="s">
        <v>745</v>
      </c>
    </row>
    <row r="117" spans="1:8" s="34" customFormat="1" ht="11.25" x14ac:dyDescent="0.25">
      <c r="A117" s="66"/>
      <c r="B117" s="66"/>
      <c r="C117" s="66"/>
      <c r="D117" s="718"/>
      <c r="E117" s="67"/>
      <c r="G117" s="718"/>
      <c r="H117" s="67"/>
    </row>
    <row r="118" spans="1:8" s="34" customFormat="1" ht="11.25" x14ac:dyDescent="0.25">
      <c r="A118" s="66"/>
      <c r="B118" s="66"/>
      <c r="C118" s="66"/>
      <c r="D118" s="718"/>
      <c r="E118" s="67"/>
      <c r="G118" s="718"/>
      <c r="H118" s="67"/>
    </row>
    <row r="119" spans="1:8" s="34" customFormat="1" ht="11.25" x14ac:dyDescent="0.25">
      <c r="A119" s="63" t="s">
        <v>69</v>
      </c>
      <c r="B119" s="63" t="s">
        <v>222</v>
      </c>
      <c r="C119" s="63"/>
      <c r="D119" s="769">
        <f>G23</f>
        <v>3664661</v>
      </c>
      <c r="E119" s="697">
        <f>G38</f>
        <v>4184653</v>
      </c>
      <c r="F119" s="696"/>
      <c r="G119" s="769">
        <f>M23</f>
        <v>1374258</v>
      </c>
      <c r="H119" s="697">
        <f>M38</f>
        <v>1478913</v>
      </c>
    </row>
    <row r="120" spans="1:8" s="34" customFormat="1" ht="11.25" x14ac:dyDescent="0.2">
      <c r="A120" s="367" t="s">
        <v>661</v>
      </c>
      <c r="B120" s="367" t="s">
        <v>662</v>
      </c>
      <c r="C120" s="385"/>
      <c r="D120" s="771" t="e">
        <f>#REF!</f>
        <v>#REF!</v>
      </c>
      <c r="E120" s="275" t="e">
        <f>#REF!</f>
        <v>#REF!</v>
      </c>
      <c r="F120" s="696"/>
      <c r="G120" s="1158" t="e">
        <f>ROUND(SUM(#REF!,#REF!,#REF!,#REF!,#REF!)/1000,0)</f>
        <v>#REF!</v>
      </c>
      <c r="H120" s="1193">
        <v>0</v>
      </c>
    </row>
    <row r="121" spans="1:8" s="34" customFormat="1" ht="11.25" x14ac:dyDescent="0.25">
      <c r="A121" s="367" t="s">
        <v>487</v>
      </c>
      <c r="B121" s="367" t="s">
        <v>550</v>
      </c>
      <c r="C121" s="385">
        <v>15</v>
      </c>
      <c r="D121" s="771" t="e">
        <f>'Note 15'!#REF!</f>
        <v>#REF!</v>
      </c>
      <c r="E121" s="275" t="e">
        <f>'Note 15'!#REF!</f>
        <v>#REF!</v>
      </c>
      <c r="F121" s="696"/>
      <c r="G121" s="771" t="e">
        <f>SUM('Note 15'!F22,'Note 15'!#REF!)</f>
        <v>#REF!</v>
      </c>
      <c r="H121" s="272" t="e">
        <f>SUM('Note 15'!H22,'Note 15'!#REF!)</f>
        <v>#REF!</v>
      </c>
    </row>
    <row r="122" spans="1:8" s="34" customFormat="1" ht="11.25" x14ac:dyDescent="0.2">
      <c r="A122" s="367" t="s">
        <v>970</v>
      </c>
      <c r="B122" s="1086" t="s">
        <v>983</v>
      </c>
      <c r="C122" s="385" t="s">
        <v>1430</v>
      </c>
      <c r="D122" s="1158">
        <f>SUM('Financial Position'!D14,'Financial Position'!D24)</f>
        <v>0</v>
      </c>
      <c r="E122" s="1193">
        <f>SUM('Financial Position'!E14,'Financial Position'!E24)</f>
        <v>0</v>
      </c>
      <c r="F122" s="696"/>
      <c r="G122" s="771" t="e">
        <f>#REF!</f>
        <v>#REF!</v>
      </c>
      <c r="H122" s="275" t="e">
        <f>#REF!</f>
        <v>#REF!</v>
      </c>
    </row>
    <row r="123" spans="1:8" s="34" customFormat="1" ht="11.25" x14ac:dyDescent="0.2">
      <c r="A123" s="367" t="s">
        <v>21</v>
      </c>
      <c r="B123" s="367" t="s">
        <v>549</v>
      </c>
      <c r="C123" s="385">
        <v>21</v>
      </c>
      <c r="D123" s="1158">
        <v>0</v>
      </c>
      <c r="E123" s="275">
        <f>'Notes 20-23'!D46</f>
        <v>16984</v>
      </c>
      <c r="F123" s="696"/>
      <c r="G123" s="1158">
        <v>0</v>
      </c>
      <c r="H123" s="275">
        <f>'Notes 20-23'!G46</f>
        <v>16984</v>
      </c>
    </row>
    <row r="124" spans="1:8" s="34" customFormat="1" ht="11.25" x14ac:dyDescent="0.25">
      <c r="A124" s="367" t="s">
        <v>1225</v>
      </c>
      <c r="B124" s="367" t="s">
        <v>1226</v>
      </c>
      <c r="C124" s="385">
        <v>21</v>
      </c>
      <c r="D124" s="771">
        <f>'Notes 20-23'!C46</f>
        <v>16935</v>
      </c>
      <c r="E124" s="1193">
        <v>0</v>
      </c>
      <c r="F124" s="696"/>
      <c r="G124" s="771">
        <f>'Notes 20-23'!F46</f>
        <v>16935</v>
      </c>
      <c r="H124" s="1193">
        <v>0</v>
      </c>
    </row>
    <row r="125" spans="1:8" s="34" customFormat="1" ht="11.25" x14ac:dyDescent="0.25">
      <c r="A125" s="367" t="s">
        <v>25</v>
      </c>
      <c r="B125" s="367" t="s">
        <v>191</v>
      </c>
      <c r="C125" s="385">
        <v>23</v>
      </c>
      <c r="D125" s="771">
        <f>'Notes 20-23'!D123</f>
        <v>15853</v>
      </c>
      <c r="E125" s="275">
        <f>'Notes 20-23'!F123</f>
        <v>4619</v>
      </c>
      <c r="F125" s="696"/>
      <c r="G125" s="771">
        <f>'Notes 20-23'!I123</f>
        <v>15853</v>
      </c>
      <c r="H125" s="275">
        <f>'Notes 20-23'!K123</f>
        <v>4619</v>
      </c>
    </row>
    <row r="126" spans="1:8" s="34" customFormat="1" ht="22.5" x14ac:dyDescent="0.2">
      <c r="A126" s="367" t="s">
        <v>1751</v>
      </c>
      <c r="B126" s="395" t="s">
        <v>1752</v>
      </c>
      <c r="C126" s="385"/>
      <c r="D126" s="771" t="e">
        <f>ROUND(SUM(#REF!,#REF!)/1000,0)</f>
        <v>#REF!</v>
      </c>
      <c r="E126" s="275" t="e">
        <f>ROUND(SUM(#REF!,#REF!)/1000,0)+1</f>
        <v>#REF!</v>
      </c>
      <c r="F126" s="696"/>
      <c r="G126" s="771" t="e">
        <f>ROUND(SUM(#REF!,#REF!)/1000,0)</f>
        <v>#REF!</v>
      </c>
      <c r="H126" s="1193" t="e">
        <f>ROUND(SUM(#REF!,#REF!)/1000,0)</f>
        <v>#REF!</v>
      </c>
    </row>
    <row r="127" spans="1:8" s="34" customFormat="1" ht="12" thickBot="1" x14ac:dyDescent="0.3">
      <c r="A127" s="396" t="s">
        <v>26</v>
      </c>
      <c r="B127" s="396" t="s">
        <v>192</v>
      </c>
      <c r="C127" s="606">
        <v>18</v>
      </c>
      <c r="D127" s="774">
        <f>'Notes 17-18'!C166</f>
        <v>129455</v>
      </c>
      <c r="E127" s="271">
        <f>'Notes 17-18'!D166</f>
        <v>236003</v>
      </c>
      <c r="F127" s="696"/>
      <c r="G127" s="774">
        <f>'Notes 17-18'!F166</f>
        <v>127554</v>
      </c>
      <c r="H127" s="271">
        <f>'Notes 17-18'!G166</f>
        <v>232855</v>
      </c>
    </row>
    <row r="128" spans="1:8" s="34" customFormat="1" ht="12" thickBot="1" x14ac:dyDescent="0.3">
      <c r="A128" s="583" t="s">
        <v>70</v>
      </c>
      <c r="B128" s="583" t="s">
        <v>982</v>
      </c>
      <c r="C128" s="582"/>
      <c r="D128" s="662" t="e">
        <f>SUM(D119,D120,D121,D122,D123,D124,D125,D126,D127)</f>
        <v>#REF!</v>
      </c>
      <c r="E128" s="618" t="e">
        <f>SUM(E119,E120,E121,E122,E123,E124,E125,E126,E127)</f>
        <v>#REF!</v>
      </c>
      <c r="F128" s="696"/>
      <c r="G128" s="662" t="e">
        <f>SUM(G119,G120,G121,G122,G123,G124,G125,G126,G127)</f>
        <v>#REF!</v>
      </c>
      <c r="H128" s="618" t="e">
        <f>SUM(H119,H120,H121,H122,H123,H124,H125,H126,H127)</f>
        <v>#REF!</v>
      </c>
    </row>
    <row r="129" spans="1:8" x14ac:dyDescent="0.25">
      <c r="A129" s="59"/>
      <c r="B129" s="59"/>
      <c r="C129" s="59"/>
    </row>
    <row r="130" spans="1:8" x14ac:dyDescent="0.25">
      <c r="A130" s="59"/>
      <c r="B130" s="59"/>
      <c r="C130" s="59"/>
    </row>
    <row r="131" spans="1:8" ht="16.5" thickBot="1" x14ac:dyDescent="0.25">
      <c r="A131" s="35" t="s">
        <v>71</v>
      </c>
      <c r="B131" s="35" t="s">
        <v>225</v>
      </c>
      <c r="C131" s="35"/>
      <c r="H131" s="966" t="s">
        <v>1</v>
      </c>
    </row>
    <row r="132" spans="1:8" s="24" customFormat="1" ht="18.75" customHeight="1" x14ac:dyDescent="0.25">
      <c r="A132" s="2067"/>
      <c r="B132" s="2067"/>
      <c r="C132" s="2062" t="s">
        <v>752</v>
      </c>
      <c r="D132" s="2066" t="s">
        <v>737</v>
      </c>
      <c r="E132" s="2066"/>
      <c r="F132" s="172"/>
      <c r="G132" s="2066" t="s">
        <v>1015</v>
      </c>
      <c r="H132" s="2066"/>
    </row>
    <row r="133" spans="1:8" s="22" customFormat="1" ht="15.75" thickBot="1" x14ac:dyDescent="0.3">
      <c r="A133" s="2068"/>
      <c r="B133" s="2068"/>
      <c r="C133" s="2083"/>
      <c r="D133" s="1132" t="s">
        <v>1218</v>
      </c>
      <c r="E133" s="1133" t="s">
        <v>745</v>
      </c>
      <c r="F133" s="1089"/>
      <c r="G133" s="1132" t="s">
        <v>1218</v>
      </c>
      <c r="H133" s="1133" t="s">
        <v>745</v>
      </c>
    </row>
    <row r="134" spans="1:8" s="34" customFormat="1" ht="11.25" x14ac:dyDescent="0.25">
      <c r="A134" s="66"/>
      <c r="B134" s="66"/>
      <c r="C134" s="66"/>
      <c r="D134" s="772"/>
      <c r="E134" s="67"/>
      <c r="G134" s="772"/>
      <c r="H134" s="67"/>
    </row>
    <row r="135" spans="1:8" s="34" customFormat="1" ht="11.25" x14ac:dyDescent="0.25">
      <c r="A135" s="66"/>
      <c r="B135" s="66"/>
      <c r="C135" s="66"/>
      <c r="D135" s="772"/>
      <c r="E135" s="67"/>
      <c r="G135" s="772"/>
      <c r="H135" s="67"/>
    </row>
    <row r="136" spans="1:8" s="34" customFormat="1" ht="11.25" x14ac:dyDescent="0.25">
      <c r="A136" s="284" t="s">
        <v>72</v>
      </c>
      <c r="B136" s="284" t="s">
        <v>223</v>
      </c>
      <c r="C136" s="284"/>
      <c r="D136" s="769">
        <f>G24</f>
        <v>588842</v>
      </c>
      <c r="E136" s="375">
        <f>G39</f>
        <v>655837</v>
      </c>
      <c r="G136" s="769">
        <f>M24</f>
        <v>306210</v>
      </c>
      <c r="H136" s="375">
        <f>M39</f>
        <v>392403</v>
      </c>
    </row>
    <row r="137" spans="1:8" s="34" customFormat="1" ht="11.25" x14ac:dyDescent="0.2">
      <c r="A137" s="381" t="s">
        <v>172</v>
      </c>
      <c r="B137" s="381" t="s">
        <v>203</v>
      </c>
      <c r="C137" s="383">
        <v>12</v>
      </c>
      <c r="D137" s="655" t="e">
        <f>ROUND(#REF!/1000,0)</f>
        <v>#REF!</v>
      </c>
      <c r="E137" s="1193" t="e">
        <f>ROUND(#REF!/1000,0)</f>
        <v>#REF!</v>
      </c>
      <c r="G137" s="1158" t="e">
        <f>ROUND(#REF!/1000,0)</f>
        <v>#REF!</v>
      </c>
      <c r="H137" s="1193" t="e">
        <f>ROUND(#REF!/1000,0)</f>
        <v>#REF!</v>
      </c>
    </row>
    <row r="138" spans="1:8" s="34" customFormat="1" ht="11.25" x14ac:dyDescent="0.2">
      <c r="A138" s="381" t="s">
        <v>73</v>
      </c>
      <c r="B138" s="381" t="s">
        <v>224</v>
      </c>
      <c r="C138" s="383"/>
      <c r="D138" s="1087" t="e">
        <f>ROUND(#REF!/1000,0)</f>
        <v>#REF!</v>
      </c>
      <c r="E138" s="1403" t="e">
        <f>ROUND(#REF!/1000,0)</f>
        <v>#REF!</v>
      </c>
      <c r="G138" s="1158" t="e">
        <f>ROUND(#REF!/1000,0)</f>
        <v>#REF!</v>
      </c>
      <c r="H138" s="381" t="e">
        <f>ROUND(#REF!/1000,0)</f>
        <v>#REF!</v>
      </c>
    </row>
    <row r="139" spans="1:8" s="34" customFormat="1" ht="11.25" x14ac:dyDescent="0.25">
      <c r="A139" s="381" t="s">
        <v>38</v>
      </c>
      <c r="B139" s="381" t="s">
        <v>202</v>
      </c>
      <c r="C139" s="383">
        <v>22</v>
      </c>
      <c r="D139" s="1087" t="e">
        <f>ROUND(#REF!/1000,0)</f>
        <v>#REF!</v>
      </c>
      <c r="E139" s="381" t="e">
        <f>ROUND(#REF!/1000,0)</f>
        <v>#REF!</v>
      </c>
      <c r="G139" s="1087" t="e">
        <f>ROUND(#REF!/1000,0)</f>
        <v>#REF!</v>
      </c>
      <c r="H139" s="381" t="e">
        <f>ROUND(#REF!/1000,0)</f>
        <v>#REF!</v>
      </c>
    </row>
    <row r="140" spans="1:8" s="34" customFormat="1" ht="11.25" x14ac:dyDescent="0.25">
      <c r="A140" s="381" t="s">
        <v>25</v>
      </c>
      <c r="B140" s="381" t="s">
        <v>191</v>
      </c>
      <c r="C140" s="383">
        <v>23</v>
      </c>
      <c r="D140" s="1087" t="e">
        <f>ROUND(#REF!/1000,0)</f>
        <v>#REF!</v>
      </c>
      <c r="E140" s="381" t="e">
        <f>ROUND(#REF!/1000,0)+1</f>
        <v>#REF!</v>
      </c>
      <c r="G140" s="1087" t="e">
        <f>ROUND(#REF!/1000,0)</f>
        <v>#REF!</v>
      </c>
      <c r="H140" s="381" t="e">
        <f>ROUND(#REF!/1000,0)+1</f>
        <v>#REF!</v>
      </c>
    </row>
    <row r="141" spans="1:8" s="34" customFormat="1" ht="12" thickBot="1" x14ac:dyDescent="0.3">
      <c r="A141" s="693" t="s">
        <v>1754</v>
      </c>
      <c r="B141" s="693" t="s">
        <v>1753</v>
      </c>
      <c r="C141" s="694"/>
      <c r="D141" s="1088" t="e">
        <f>ROUND(#REF!/1000,0)</f>
        <v>#REF!</v>
      </c>
      <c r="E141" s="693" t="e">
        <f>ROUND(#REF!/1000,0)-1</f>
        <v>#REF!</v>
      </c>
      <c r="G141" s="1088" t="e">
        <f>ROUND(#REF!/1000,0)</f>
        <v>#REF!</v>
      </c>
      <c r="H141" s="693" t="e">
        <f>ROUND(#REF!/1000,0)</f>
        <v>#REF!</v>
      </c>
    </row>
    <row r="142" spans="1:8" s="34" customFormat="1" ht="12" thickBot="1" x14ac:dyDescent="0.3">
      <c r="A142" s="583" t="s">
        <v>74</v>
      </c>
      <c r="B142" s="583" t="s">
        <v>981</v>
      </c>
      <c r="C142" s="582"/>
      <c r="D142" s="777" t="e">
        <f>SUM(D136,D137,D138,D139,D140,D141)</f>
        <v>#REF!</v>
      </c>
      <c r="E142" s="583" t="e">
        <f>SUM(E136,E137,E138,E139,E140,E141)</f>
        <v>#REF!</v>
      </c>
      <c r="G142" s="777" t="e">
        <f>SUM(G136,G137,G138,G139,G140,G141)</f>
        <v>#REF!</v>
      </c>
      <c r="H142" s="583" t="e">
        <f>SUM(H136,H137,H138,H139,H140,H141)</f>
        <v>#REF!</v>
      </c>
    </row>
    <row r="143" spans="1:8" s="34" customFormat="1" ht="11.25" x14ac:dyDescent="0.25">
      <c r="A143" s="284"/>
      <c r="B143" s="284"/>
      <c r="C143" s="389"/>
      <c r="D143" s="284"/>
      <c r="E143" s="284"/>
      <c r="F143" s="387"/>
      <c r="G143" s="284"/>
      <c r="H143" s="284"/>
    </row>
    <row r="144" spans="1:8" s="34" customFormat="1" ht="11.25" x14ac:dyDescent="0.25"/>
    <row r="158" spans="5:5" x14ac:dyDescent="0.25">
      <c r="E158" s="1530"/>
    </row>
  </sheetData>
  <sheetProtection algorithmName="SHA-512" hashValue="TNr46Ea3IJ6H74JD4oK6NnaPq8pvoy4klPTgs3pwXJ8pj7NEOw1sgRUJEYAviHtVbOyGuE6YtY1wENCSdhWP0A==" saltValue="0X1OY4SNywJKnT1xeXNUpg==" spinCount="100000" sheet="1" objects="1" scenarios="1"/>
  <mergeCells count="71">
    <mergeCell ref="M44:M45"/>
    <mergeCell ref="K44:K45"/>
    <mergeCell ref="K7:O7"/>
    <mergeCell ref="C7:I7"/>
    <mergeCell ref="N8:N9"/>
    <mergeCell ref="O8:O9"/>
    <mergeCell ref="K10:K11"/>
    <mergeCell ref="L10:L11"/>
    <mergeCell ref="M10:M11"/>
    <mergeCell ref="N10:N11"/>
    <mergeCell ref="O10:O11"/>
    <mergeCell ref="K8:K9"/>
    <mergeCell ref="L8:L9"/>
    <mergeCell ref="M8:M9"/>
    <mergeCell ref="C44:C45"/>
    <mergeCell ref="I8:I9"/>
    <mergeCell ref="H8:H9"/>
    <mergeCell ref="N46:N47"/>
    <mergeCell ref="C43:H43"/>
    <mergeCell ref="K43:N43"/>
    <mergeCell ref="H46:H47"/>
    <mergeCell ref="K46:K47"/>
    <mergeCell ref="L46:L47"/>
    <mergeCell ref="M46:M47"/>
    <mergeCell ref="C46:C47"/>
    <mergeCell ref="D46:D47"/>
    <mergeCell ref="E46:E47"/>
    <mergeCell ref="F46:F47"/>
    <mergeCell ref="G46:G47"/>
    <mergeCell ref="F44:F45"/>
    <mergeCell ref="N44:N45"/>
    <mergeCell ref="L44:L45"/>
    <mergeCell ref="D8:D9"/>
    <mergeCell ref="C10:C11"/>
    <mergeCell ref="D10:D11"/>
    <mergeCell ref="E10:E11"/>
    <mergeCell ref="G44:G45"/>
    <mergeCell ref="E8:E9"/>
    <mergeCell ref="D44:D45"/>
    <mergeCell ref="E44:E45"/>
    <mergeCell ref="G8:G9"/>
    <mergeCell ref="F8:F9"/>
    <mergeCell ref="G115:H115"/>
    <mergeCell ref="D115:E115"/>
    <mergeCell ref="G132:H132"/>
    <mergeCell ref="I10:I11"/>
    <mergeCell ref="G10:G11"/>
    <mergeCell ref="D86:E86"/>
    <mergeCell ref="G86:H86"/>
    <mergeCell ref="F10:F11"/>
    <mergeCell ref="H44:H45"/>
    <mergeCell ref="H10:H11"/>
    <mergeCell ref="D99:E99"/>
    <mergeCell ref="G99:H99"/>
    <mergeCell ref="C115:C116"/>
    <mergeCell ref="A132:A133"/>
    <mergeCell ref="B132:B133"/>
    <mergeCell ref="C132:C133"/>
    <mergeCell ref="D132:E132"/>
    <mergeCell ref="A115:A116"/>
    <mergeCell ref="B115:B116"/>
    <mergeCell ref="B99:B100"/>
    <mergeCell ref="A99:A100"/>
    <mergeCell ref="C86:C87"/>
    <mergeCell ref="C8:C9"/>
    <mergeCell ref="A8:A11"/>
    <mergeCell ref="B8:B11"/>
    <mergeCell ref="A86:A87"/>
    <mergeCell ref="B86:B87"/>
    <mergeCell ref="A44:A47"/>
    <mergeCell ref="B44:B47"/>
  </mergeCells>
  <pageMargins left="0.31496062992125984" right="0.31496062992125984" top="0.94488188976377963" bottom="0.9448818897637796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77"/>
  <sheetViews>
    <sheetView showGridLines="0" zoomScaleNormal="100" workbookViewId="0">
      <pane ySplit="2" topLeftCell="A3" activePane="bottomLeft" state="frozen"/>
      <selection pane="bottomLeft" activeCell="A3" sqref="A3"/>
    </sheetView>
  </sheetViews>
  <sheetFormatPr defaultColWidth="9.140625" defaultRowHeight="11.25" outlineLevelCol="1" x14ac:dyDescent="0.25"/>
  <cols>
    <col min="1" max="1" width="47.42578125" style="34" customWidth="1"/>
    <col min="2" max="2" width="51.28515625" style="34" customWidth="1" outlineLevel="1"/>
    <col min="3" max="7" width="14.5703125" style="34" customWidth="1"/>
    <col min="8" max="8" width="2.5703125" style="34" customWidth="1"/>
    <col min="9" max="9" width="10" style="34" customWidth="1"/>
    <col min="10" max="10" width="10.7109375" style="34" customWidth="1"/>
    <col min="11" max="11" width="2.5703125" style="34" customWidth="1"/>
    <col min="12" max="13" width="10" style="34" customWidth="1"/>
    <col min="14" max="16384" width="9.140625" style="34"/>
  </cols>
  <sheetData>
    <row r="1" spans="1:10" ht="15.75" x14ac:dyDescent="0.25">
      <c r="A1" s="69" t="str">
        <f>'Key Figures'!A1</f>
        <v>LATVENERGO KONCERNA KONSOLIDĒTIE un</v>
      </c>
      <c r="B1" s="69" t="str">
        <f>'Key Figures'!B1</f>
        <v>LATVENERGO GROUP CONSOLIDATED and</v>
      </c>
      <c r="C1" s="27"/>
      <c r="D1" s="27"/>
      <c r="E1" s="69"/>
    </row>
    <row r="2" spans="1:10" ht="15.75" x14ac:dyDescent="0.25">
      <c r="A2" s="69" t="str">
        <f>'Key Figures'!A2</f>
        <v>AS „LATVENERGO” 2018. GADA FINANŠU PĀRSKATI</v>
      </c>
      <c r="B2" s="69" t="str">
        <f>'Key Figures'!B2</f>
        <v>LATVENERGO AS FINANCIAL STATEMENTS 2018</v>
      </c>
      <c r="C2" s="27"/>
      <c r="D2" s="27"/>
      <c r="E2" s="69"/>
    </row>
    <row r="3" spans="1:10" s="36" customFormat="1" ht="15.75" x14ac:dyDescent="0.2">
      <c r="C3" s="35"/>
      <c r="D3" s="35"/>
      <c r="E3" s="35"/>
      <c r="G3" s="581"/>
      <c r="J3" s="34"/>
    </row>
    <row r="4" spans="1:10" s="49" customFormat="1" ht="15.75" hidden="1" x14ac:dyDescent="0.25">
      <c r="A4" s="572" t="s">
        <v>406</v>
      </c>
      <c r="B4" s="572" t="s">
        <v>254</v>
      </c>
      <c r="C4" s="602" t="s">
        <v>821</v>
      </c>
      <c r="G4" s="412" t="s">
        <v>51</v>
      </c>
    </row>
    <row r="5" spans="1:10" s="24" customFormat="1" ht="18.75" hidden="1" customHeight="1" x14ac:dyDescent="0.25">
      <c r="A5" s="2067"/>
      <c r="B5" s="2067"/>
      <c r="C5" s="2062" t="s">
        <v>737</v>
      </c>
      <c r="D5" s="2062"/>
      <c r="E5" s="49"/>
      <c r="F5" s="2062" t="s">
        <v>738</v>
      </c>
      <c r="G5" s="2062"/>
      <c r="I5" s="34"/>
    </row>
    <row r="6" spans="1:10" s="22" customFormat="1" ht="15.75" hidden="1" thickBot="1" x14ac:dyDescent="0.3">
      <c r="A6" s="2068"/>
      <c r="B6" s="2068"/>
      <c r="C6" s="192">
        <v>2017</v>
      </c>
      <c r="D6" s="191">
        <v>2016</v>
      </c>
      <c r="E6" s="49"/>
      <c r="F6" s="192">
        <v>2017</v>
      </c>
      <c r="G6" s="191">
        <v>2016</v>
      </c>
    </row>
    <row r="7" spans="1:10" ht="15" hidden="1" x14ac:dyDescent="0.25">
      <c r="A7" s="37"/>
      <c r="B7" s="37"/>
      <c r="C7" s="579"/>
      <c r="D7" s="578"/>
      <c r="E7" s="49"/>
      <c r="F7" s="579"/>
      <c r="G7" s="578"/>
    </row>
    <row r="8" spans="1:10" ht="15" hidden="1" x14ac:dyDescent="0.25">
      <c r="A8" s="37"/>
      <c r="B8" s="37"/>
      <c r="C8" s="579"/>
      <c r="D8" s="578"/>
      <c r="E8" s="49"/>
      <c r="F8" s="579"/>
      <c r="G8" s="578"/>
    </row>
    <row r="9" spans="1:10" ht="15" hidden="1" x14ac:dyDescent="0.25">
      <c r="A9" s="127" t="s">
        <v>817</v>
      </c>
      <c r="B9" s="127" t="s">
        <v>818</v>
      </c>
      <c r="C9" s="221">
        <v>467126</v>
      </c>
      <c r="D9" s="222">
        <v>483963</v>
      </c>
      <c r="E9" s="49"/>
      <c r="F9" s="221">
        <v>370626</v>
      </c>
      <c r="G9" s="133">
        <v>386679</v>
      </c>
    </row>
    <row r="10" spans="1:10" ht="15" hidden="1" x14ac:dyDescent="0.25">
      <c r="A10" s="367" t="s">
        <v>596</v>
      </c>
      <c r="B10" s="367" t="s">
        <v>250</v>
      </c>
      <c r="C10" s="150">
        <v>301874</v>
      </c>
      <c r="D10" s="180">
        <v>290084</v>
      </c>
      <c r="E10" s="49"/>
      <c r="F10" s="150" t="s">
        <v>491</v>
      </c>
      <c r="G10" s="180" t="s">
        <v>491</v>
      </c>
    </row>
    <row r="11" spans="1:10" ht="15" hidden="1" x14ac:dyDescent="0.25">
      <c r="A11" s="392" t="s">
        <v>689</v>
      </c>
      <c r="B11" s="392" t="s">
        <v>228</v>
      </c>
      <c r="C11" s="150">
        <v>83239</v>
      </c>
      <c r="D11" s="180">
        <v>82709</v>
      </c>
      <c r="E11" s="49"/>
      <c r="F11" s="150">
        <v>71422</v>
      </c>
      <c r="G11" s="180">
        <v>71093</v>
      </c>
    </row>
    <row r="12" spans="1:10" ht="15" hidden="1" x14ac:dyDescent="0.25">
      <c r="A12" s="367" t="s">
        <v>533</v>
      </c>
      <c r="B12" s="367" t="s">
        <v>605</v>
      </c>
      <c r="C12" s="150">
        <v>43911</v>
      </c>
      <c r="D12" s="180">
        <v>45371</v>
      </c>
      <c r="E12" s="49"/>
      <c r="F12" s="150" t="s">
        <v>491</v>
      </c>
      <c r="G12" s="180" t="s">
        <v>491</v>
      </c>
    </row>
    <row r="13" spans="1:10" ht="15" hidden="1" x14ac:dyDescent="0.25">
      <c r="A13" s="367" t="s">
        <v>815</v>
      </c>
      <c r="B13" s="367" t="s">
        <v>816</v>
      </c>
      <c r="C13" s="150">
        <v>1868</v>
      </c>
      <c r="D13" s="180">
        <v>1862</v>
      </c>
      <c r="E13" s="49"/>
      <c r="F13" s="150">
        <v>15922</v>
      </c>
      <c r="G13" s="180">
        <v>15432</v>
      </c>
    </row>
    <row r="14" spans="1:10" ht="15" hidden="1" x14ac:dyDescent="0.25">
      <c r="A14" s="367" t="s">
        <v>3</v>
      </c>
      <c r="B14" s="367" t="s">
        <v>229</v>
      </c>
      <c r="C14" s="150">
        <v>27609</v>
      </c>
      <c r="D14" s="180">
        <v>27630</v>
      </c>
      <c r="E14" s="49"/>
      <c r="F14" s="150">
        <v>40610</v>
      </c>
      <c r="G14" s="180">
        <v>40359</v>
      </c>
    </row>
    <row r="15" spans="1:10" ht="15.75" hidden="1" thickBot="1" x14ac:dyDescent="0.3">
      <c r="A15" s="384" t="s">
        <v>62</v>
      </c>
      <c r="B15" s="384" t="s">
        <v>255</v>
      </c>
      <c r="C15" s="388">
        <v>925627</v>
      </c>
      <c r="D15" s="384">
        <v>931619</v>
      </c>
      <c r="E15" s="49"/>
      <c r="F15" s="388">
        <v>498580</v>
      </c>
      <c r="G15" s="384">
        <v>513563</v>
      </c>
    </row>
    <row r="16" spans="1:10" ht="15" hidden="1" x14ac:dyDescent="0.25">
      <c r="A16" s="2118"/>
      <c r="B16" s="2118"/>
      <c r="C16" s="2118"/>
      <c r="D16" s="2118"/>
      <c r="E16" s="49"/>
    </row>
    <row r="17" spans="1:10" hidden="1" x14ac:dyDescent="0.25"/>
    <row r="18" spans="1:10" ht="16.5" thickBot="1" x14ac:dyDescent="0.25">
      <c r="A18" s="60" t="s">
        <v>406</v>
      </c>
      <c r="B18" s="60" t="s">
        <v>254</v>
      </c>
      <c r="G18" s="1157" t="s">
        <v>1</v>
      </c>
    </row>
    <row r="19" spans="1:10" s="24" customFormat="1" ht="18.75" customHeight="1" x14ac:dyDescent="0.25">
      <c r="A19" s="2067"/>
      <c r="B19" s="2067"/>
      <c r="C19" s="2062" t="s">
        <v>737</v>
      </c>
      <c r="D19" s="2062"/>
      <c r="E19" s="49"/>
      <c r="F19" s="2062" t="s">
        <v>1015</v>
      </c>
      <c r="G19" s="2062"/>
      <c r="I19" s="2119" t="s">
        <v>800</v>
      </c>
      <c r="J19" s="2119" t="s">
        <v>808</v>
      </c>
    </row>
    <row r="20" spans="1:10" s="22" customFormat="1" ht="15.75" thickBot="1" x14ac:dyDescent="0.3">
      <c r="A20" s="2068"/>
      <c r="B20" s="2068"/>
      <c r="C20" s="684">
        <v>2018</v>
      </c>
      <c r="D20" s="191">
        <v>2017</v>
      </c>
      <c r="E20" s="49"/>
      <c r="F20" s="684">
        <v>2018</v>
      </c>
      <c r="G20" s="191">
        <v>2017</v>
      </c>
      <c r="I20" s="2120"/>
      <c r="J20" s="2120"/>
    </row>
    <row r="21" spans="1:10" s="581" customFormat="1" x14ac:dyDescent="0.2">
      <c r="A21" s="584"/>
      <c r="B21" s="592"/>
      <c r="C21" s="713"/>
      <c r="D21" s="585"/>
      <c r="E21" s="34"/>
      <c r="F21" s="713"/>
      <c r="G21" s="585"/>
      <c r="I21" s="14"/>
      <c r="J21" s="14"/>
    </row>
    <row r="22" spans="1:10" s="581" customFormat="1" ht="22.5" x14ac:dyDescent="0.2">
      <c r="A22" s="593" t="s">
        <v>809</v>
      </c>
      <c r="B22" s="593" t="s">
        <v>801</v>
      </c>
      <c r="C22" s="721"/>
      <c r="D22" s="788"/>
      <c r="E22" s="34"/>
      <c r="F22" s="721"/>
      <c r="G22" s="788"/>
      <c r="I22" s="789"/>
      <c r="J22" s="789"/>
    </row>
    <row r="23" spans="1:10" s="581" customFormat="1" x14ac:dyDescent="0.2">
      <c r="A23" s="285" t="s">
        <v>817</v>
      </c>
      <c r="B23" s="285" t="s">
        <v>818</v>
      </c>
      <c r="C23" s="727">
        <v>425718</v>
      </c>
      <c r="D23" s="222">
        <v>467126</v>
      </c>
      <c r="E23" s="34"/>
      <c r="F23" s="727">
        <v>312994</v>
      </c>
      <c r="G23" s="222">
        <v>370626</v>
      </c>
      <c r="I23" s="262" t="s">
        <v>769</v>
      </c>
      <c r="J23" s="790" t="s">
        <v>810</v>
      </c>
    </row>
    <row r="24" spans="1:10" s="581" customFormat="1" x14ac:dyDescent="0.2">
      <c r="A24" s="367" t="s">
        <v>596</v>
      </c>
      <c r="B24" s="367" t="s">
        <v>250</v>
      </c>
      <c r="C24" s="699">
        <v>303439</v>
      </c>
      <c r="D24" s="180">
        <v>301874</v>
      </c>
      <c r="E24" s="34"/>
      <c r="F24" s="1158">
        <v>0</v>
      </c>
      <c r="G24" s="1154">
        <v>0</v>
      </c>
      <c r="I24" s="243" t="s">
        <v>769</v>
      </c>
      <c r="J24" s="385" t="s">
        <v>810</v>
      </c>
    </row>
    <row r="25" spans="1:10" s="581" customFormat="1" x14ac:dyDescent="0.2">
      <c r="A25" s="367" t="s">
        <v>689</v>
      </c>
      <c r="B25" s="367" t="s">
        <v>228</v>
      </c>
      <c r="C25" s="699">
        <v>78580</v>
      </c>
      <c r="D25" s="180">
        <v>83239</v>
      </c>
      <c r="E25" s="34"/>
      <c r="F25" s="699">
        <v>66263</v>
      </c>
      <c r="G25" s="180">
        <v>71422</v>
      </c>
      <c r="I25" s="243" t="s">
        <v>769</v>
      </c>
      <c r="J25" s="385" t="s">
        <v>810</v>
      </c>
    </row>
    <row r="26" spans="1:10" s="581" customFormat="1" ht="12" thickBot="1" x14ac:dyDescent="0.25">
      <c r="A26" s="396" t="s">
        <v>3</v>
      </c>
      <c r="B26" s="396" t="s">
        <v>229</v>
      </c>
      <c r="C26" s="715">
        <v>29500</v>
      </c>
      <c r="D26" s="195">
        <v>27105</v>
      </c>
      <c r="E26" s="34"/>
      <c r="F26" s="715">
        <v>39955</v>
      </c>
      <c r="G26" s="195">
        <v>40610</v>
      </c>
      <c r="I26" s="328" t="s">
        <v>769</v>
      </c>
      <c r="J26" s="606" t="s">
        <v>810</v>
      </c>
    </row>
    <row r="27" spans="1:10" s="581" customFormat="1" ht="12" thickBot="1" x14ac:dyDescent="0.25">
      <c r="A27" s="583" t="s">
        <v>811</v>
      </c>
      <c r="B27" s="583" t="s">
        <v>802</v>
      </c>
      <c r="C27" s="777">
        <v>837237</v>
      </c>
      <c r="D27" s="583">
        <v>879344</v>
      </c>
      <c r="E27" s="34"/>
      <c r="F27" s="777">
        <v>419212</v>
      </c>
      <c r="G27" s="583">
        <v>482658</v>
      </c>
      <c r="I27" s="1159"/>
      <c r="J27" s="1160"/>
    </row>
    <row r="28" spans="1:10" s="581" customFormat="1" x14ac:dyDescent="0.2">
      <c r="A28" s="588"/>
      <c r="B28" s="591"/>
      <c r="C28" s="664"/>
      <c r="D28" s="587"/>
      <c r="E28" s="34"/>
      <c r="F28" s="664"/>
      <c r="G28" s="587"/>
      <c r="I28" s="587"/>
      <c r="J28" s="605"/>
    </row>
    <row r="29" spans="1:10" s="581" customFormat="1" x14ac:dyDescent="0.2">
      <c r="A29" s="586" t="s">
        <v>812</v>
      </c>
      <c r="B29" s="586" t="s">
        <v>803</v>
      </c>
      <c r="C29" s="664"/>
      <c r="D29" s="587"/>
      <c r="E29" s="34"/>
      <c r="F29" s="664"/>
      <c r="G29" s="587"/>
      <c r="I29" s="587"/>
      <c r="J29" s="605"/>
    </row>
    <row r="30" spans="1:10" s="581" customFormat="1" x14ac:dyDescent="0.2">
      <c r="A30" s="367" t="s">
        <v>819</v>
      </c>
      <c r="B30" s="367" t="s">
        <v>820</v>
      </c>
      <c r="C30" s="699">
        <v>38699</v>
      </c>
      <c r="D30" s="180">
        <v>43911</v>
      </c>
      <c r="E30" s="34"/>
      <c r="F30" s="1158">
        <v>0</v>
      </c>
      <c r="G30" s="1154">
        <v>0</v>
      </c>
      <c r="I30" s="243" t="s">
        <v>804</v>
      </c>
      <c r="J30" s="385" t="s">
        <v>813</v>
      </c>
    </row>
    <row r="31" spans="1:10" s="581" customFormat="1" x14ac:dyDescent="0.2">
      <c r="A31" s="367" t="s">
        <v>1170</v>
      </c>
      <c r="B31" s="367" t="s">
        <v>1171</v>
      </c>
      <c r="C31" s="699">
        <v>1568</v>
      </c>
      <c r="D31" s="180">
        <v>1868</v>
      </c>
      <c r="E31" s="34"/>
      <c r="F31" s="699">
        <v>15987</v>
      </c>
      <c r="G31" s="180">
        <v>15922</v>
      </c>
      <c r="I31" s="243" t="s">
        <v>804</v>
      </c>
      <c r="J31" s="385" t="s">
        <v>813</v>
      </c>
    </row>
    <row r="32" spans="1:10" s="581" customFormat="1" ht="12" thickBot="1" x14ac:dyDescent="0.25">
      <c r="A32" s="396" t="s">
        <v>3</v>
      </c>
      <c r="B32" s="396" t="s">
        <v>229</v>
      </c>
      <c r="C32" s="715">
        <v>504</v>
      </c>
      <c r="D32" s="195">
        <v>504</v>
      </c>
      <c r="E32" s="34"/>
      <c r="F32" s="1158">
        <v>0</v>
      </c>
      <c r="G32" s="1154">
        <v>0</v>
      </c>
      <c r="I32" s="243" t="s">
        <v>804</v>
      </c>
      <c r="J32" s="385" t="s">
        <v>813</v>
      </c>
    </row>
    <row r="33" spans="1:14" s="581" customFormat="1" ht="12" thickBot="1" x14ac:dyDescent="0.25">
      <c r="A33" s="781" t="s">
        <v>75</v>
      </c>
      <c r="B33" s="781" t="s">
        <v>805</v>
      </c>
      <c r="C33" s="785">
        <v>40771</v>
      </c>
      <c r="D33" s="638">
        <v>46283</v>
      </c>
      <c r="E33" s="34"/>
      <c r="F33" s="785">
        <v>15987</v>
      </c>
      <c r="G33" s="638">
        <v>15922</v>
      </c>
      <c r="I33" s="328"/>
      <c r="J33" s="606"/>
    </row>
    <row r="34" spans="1:14" s="581" customFormat="1" x14ac:dyDescent="0.2">
      <c r="A34" s="784"/>
      <c r="B34" s="784"/>
      <c r="C34" s="782"/>
      <c r="D34" s="783"/>
      <c r="E34" s="34"/>
      <c r="F34" s="782"/>
      <c r="G34" s="783"/>
      <c r="I34" s="97"/>
      <c r="J34" s="97"/>
    </row>
    <row r="35" spans="1:14" s="581" customFormat="1" ht="12" thickBot="1" x14ac:dyDescent="0.25">
      <c r="A35" s="397" t="s">
        <v>62</v>
      </c>
      <c r="B35" s="397" t="s">
        <v>806</v>
      </c>
      <c r="C35" s="778">
        <v>878008</v>
      </c>
      <c r="D35" s="397">
        <v>925627</v>
      </c>
      <c r="E35" s="34"/>
      <c r="F35" s="778">
        <v>435199</v>
      </c>
      <c r="G35" s="397">
        <v>498580</v>
      </c>
      <c r="I35" s="1140"/>
      <c r="J35" s="389"/>
    </row>
    <row r="36" spans="1:14" s="581" customFormat="1" x14ac:dyDescent="0.2">
      <c r="A36" s="590"/>
      <c r="B36" s="577"/>
      <c r="C36" s="577"/>
      <c r="D36" s="577"/>
      <c r="E36" s="34"/>
      <c r="F36" s="34"/>
      <c r="G36" s="34"/>
    </row>
    <row r="37" spans="1:14" s="581" customFormat="1" ht="36" x14ac:dyDescent="0.2">
      <c r="A37" s="604" t="s">
        <v>1526</v>
      </c>
      <c r="B37" s="1536" t="s">
        <v>1525</v>
      </c>
    </row>
    <row r="38" spans="1:14" s="581" customFormat="1" x14ac:dyDescent="0.2">
      <c r="A38" s="589"/>
      <c r="B38" s="589"/>
      <c r="G38" s="1157"/>
    </row>
    <row r="39" spans="1:14" s="581" customFormat="1" ht="12" thickBot="1" x14ac:dyDescent="0.25">
      <c r="A39" s="600"/>
      <c r="B39" s="600"/>
      <c r="G39" s="1157" t="s">
        <v>1</v>
      </c>
    </row>
    <row r="40" spans="1:14" s="24" customFormat="1" ht="18.75" customHeight="1" x14ac:dyDescent="0.25">
      <c r="A40" s="599"/>
      <c r="B40" s="599"/>
      <c r="C40" s="2062" t="s">
        <v>737</v>
      </c>
      <c r="D40" s="2062"/>
      <c r="E40" s="49"/>
      <c r="F40" s="2062" t="s">
        <v>1015</v>
      </c>
      <c r="G40" s="2062"/>
      <c r="H40" s="49"/>
      <c r="I40" s="49"/>
      <c r="J40" s="49"/>
      <c r="K40" s="49"/>
      <c r="L40" s="49"/>
      <c r="M40" s="49"/>
      <c r="N40" s="49"/>
    </row>
    <row r="41" spans="1:14" s="22" customFormat="1" ht="15.75" thickBot="1" x14ac:dyDescent="0.3">
      <c r="A41" s="603"/>
      <c r="B41" s="603"/>
      <c r="C41" s="684">
        <v>2018</v>
      </c>
      <c r="D41" s="191">
        <v>2017</v>
      </c>
      <c r="E41" s="49"/>
      <c r="F41" s="684">
        <v>2018</v>
      </c>
      <c r="G41" s="191">
        <v>2017</v>
      </c>
      <c r="H41" s="49"/>
      <c r="I41" s="49"/>
      <c r="J41" s="49"/>
      <c r="K41" s="49"/>
      <c r="L41" s="49"/>
      <c r="M41" s="49"/>
      <c r="N41" s="49"/>
    </row>
    <row r="42" spans="1:14" x14ac:dyDescent="0.25">
      <c r="A42" s="38"/>
      <c r="B42" s="38"/>
      <c r="C42" s="685"/>
      <c r="D42" s="39"/>
      <c r="F42" s="685"/>
      <c r="G42" s="39"/>
    </row>
    <row r="43" spans="1:14" s="581" customFormat="1" x14ac:dyDescent="0.2">
      <c r="A43" s="285" t="s">
        <v>118</v>
      </c>
      <c r="B43" s="285" t="s">
        <v>418</v>
      </c>
      <c r="C43" s="727">
        <v>658071</v>
      </c>
      <c r="D43" s="222">
        <v>728391</v>
      </c>
      <c r="F43" s="727">
        <v>343329</v>
      </c>
      <c r="G43" s="222">
        <v>418998</v>
      </c>
    </row>
    <row r="44" spans="1:14" s="581" customFormat="1" ht="12" thickBot="1" x14ac:dyDescent="0.25">
      <c r="A44" s="396" t="s">
        <v>897</v>
      </c>
      <c r="B44" s="396" t="s">
        <v>898</v>
      </c>
      <c r="C44" s="715">
        <v>179166</v>
      </c>
      <c r="D44" s="195">
        <v>150953</v>
      </c>
      <c r="F44" s="715">
        <v>75883</v>
      </c>
      <c r="G44" s="195">
        <v>63660</v>
      </c>
    </row>
    <row r="45" spans="1:14" s="581" customFormat="1" ht="12" thickBot="1" x14ac:dyDescent="0.25">
      <c r="A45" s="583" t="s">
        <v>811</v>
      </c>
      <c r="B45" s="583" t="s">
        <v>922</v>
      </c>
      <c r="C45" s="777">
        <v>837237</v>
      </c>
      <c r="D45" s="583">
        <v>879344</v>
      </c>
      <c r="F45" s="777">
        <v>419212</v>
      </c>
      <c r="G45" s="583">
        <v>482658</v>
      </c>
    </row>
    <row r="46" spans="1:14" s="581" customFormat="1" x14ac:dyDescent="0.2">
      <c r="B46" s="590"/>
      <c r="C46" s="590"/>
      <c r="D46" s="590"/>
      <c r="F46" s="1094"/>
      <c r="I46" s="590" t="s">
        <v>776</v>
      </c>
    </row>
    <row r="47" spans="1:14" s="581" customFormat="1" x14ac:dyDescent="0.2">
      <c r="B47" s="590"/>
      <c r="I47" s="590"/>
    </row>
    <row r="48" spans="1:14" ht="45.75" thickBot="1" x14ac:dyDescent="0.25">
      <c r="A48" s="1095" t="s">
        <v>1169</v>
      </c>
      <c r="B48" s="1095" t="s">
        <v>1014</v>
      </c>
      <c r="G48" s="1157" t="s">
        <v>1</v>
      </c>
    </row>
    <row r="49" spans="1:9" s="24" customFormat="1" ht="18.75" customHeight="1" x14ac:dyDescent="0.25">
      <c r="A49" s="2067"/>
      <c r="B49" s="2067"/>
      <c r="C49" s="2062" t="s">
        <v>737</v>
      </c>
      <c r="D49" s="2062"/>
      <c r="E49" s="49"/>
      <c r="F49" s="2062" t="s">
        <v>1015</v>
      </c>
      <c r="G49" s="2062"/>
      <c r="I49" s="34"/>
    </row>
    <row r="50" spans="1:9" s="22" customFormat="1" ht="15.75" thickBot="1" x14ac:dyDescent="0.3">
      <c r="A50" s="2068"/>
      <c r="B50" s="2068"/>
      <c r="C50" s="684">
        <v>2018</v>
      </c>
      <c r="D50" s="191">
        <v>2017</v>
      </c>
      <c r="E50" s="49"/>
      <c r="F50" s="684">
        <v>2018</v>
      </c>
      <c r="G50" s="191">
        <v>2017</v>
      </c>
    </row>
    <row r="51" spans="1:9" ht="15" x14ac:dyDescent="0.25">
      <c r="A51" s="37"/>
      <c r="B51" s="37"/>
      <c r="C51" s="685"/>
      <c r="D51" s="601"/>
      <c r="E51" s="49"/>
      <c r="F51" s="685"/>
      <c r="G51" s="601"/>
    </row>
    <row r="52" spans="1:9" ht="12" customHeight="1" x14ac:dyDescent="0.25">
      <c r="A52" s="127" t="s">
        <v>822</v>
      </c>
      <c r="B52" s="127" t="s">
        <v>824</v>
      </c>
      <c r="C52" s="727">
        <v>98459</v>
      </c>
      <c r="D52" s="222">
        <v>114266</v>
      </c>
      <c r="E52" s="49"/>
      <c r="F52" s="727">
        <v>101852</v>
      </c>
      <c r="G52" s="133">
        <v>119562</v>
      </c>
    </row>
    <row r="53" spans="1:9" ht="12" customHeight="1" x14ac:dyDescent="0.25">
      <c r="A53" s="367" t="s">
        <v>596</v>
      </c>
      <c r="B53" s="367" t="s">
        <v>250</v>
      </c>
      <c r="C53" s="699">
        <v>10576</v>
      </c>
      <c r="D53" s="180">
        <v>10125</v>
      </c>
      <c r="E53" s="49"/>
      <c r="F53" s="699">
        <v>208304</v>
      </c>
      <c r="G53" s="180">
        <v>217999</v>
      </c>
    </row>
    <row r="54" spans="1:9" ht="12" customHeight="1" thickBot="1" x14ac:dyDescent="0.3">
      <c r="A54" s="780" t="s">
        <v>823</v>
      </c>
      <c r="B54" s="780" t="s">
        <v>825</v>
      </c>
      <c r="C54" s="715">
        <v>1562</v>
      </c>
      <c r="D54" s="195">
        <v>1750</v>
      </c>
      <c r="E54" s="49"/>
      <c r="F54" s="715">
        <v>1613</v>
      </c>
      <c r="G54" s="195">
        <v>1783</v>
      </c>
    </row>
    <row r="55" spans="1:9" ht="12.75" customHeight="1" thickBot="1" x14ac:dyDescent="0.3">
      <c r="A55" s="583" t="s">
        <v>826</v>
      </c>
      <c r="B55" s="583" t="s">
        <v>827</v>
      </c>
      <c r="C55" s="777">
        <v>110597</v>
      </c>
      <c r="D55" s="583">
        <v>126141</v>
      </c>
      <c r="E55" s="49"/>
      <c r="F55" s="777">
        <v>311769</v>
      </c>
      <c r="G55" s="583">
        <v>339344</v>
      </c>
    </row>
    <row r="56" spans="1:9" s="581" customFormat="1" x14ac:dyDescent="0.2">
      <c r="B56" s="590"/>
      <c r="I56" s="590"/>
    </row>
    <row r="57" spans="1:9" s="581" customFormat="1" x14ac:dyDescent="0.2">
      <c r="B57" s="590"/>
      <c r="I57" s="590"/>
    </row>
    <row r="58" spans="1:9" s="581" customFormat="1" ht="24" x14ac:dyDescent="0.2">
      <c r="A58" s="1768" t="s">
        <v>1528</v>
      </c>
      <c r="B58" s="1767" t="s">
        <v>1527</v>
      </c>
      <c r="I58" s="590"/>
    </row>
    <row r="59" spans="1:9" s="581" customFormat="1" ht="23.25" thickBot="1" x14ac:dyDescent="0.25">
      <c r="A59" s="1096" t="s">
        <v>1037</v>
      </c>
      <c r="B59" s="1096" t="s">
        <v>1036</v>
      </c>
      <c r="D59" s="1157" t="s">
        <v>1</v>
      </c>
    </row>
    <row r="60" spans="1:9" s="581" customFormat="1" ht="13.5" thickBot="1" x14ac:dyDescent="0.25">
      <c r="A60" s="596"/>
      <c r="B60" s="596"/>
      <c r="C60" s="1000" t="s">
        <v>1218</v>
      </c>
      <c r="D60" s="1001" t="s">
        <v>745</v>
      </c>
    </row>
    <row r="61" spans="1:9" s="581" customFormat="1" x14ac:dyDescent="0.2">
      <c r="A61" s="603"/>
      <c r="B61" s="603"/>
      <c r="C61" s="786"/>
      <c r="D61" s="787"/>
    </row>
    <row r="62" spans="1:9" s="581" customFormat="1" ht="22.5" x14ac:dyDescent="0.2">
      <c r="A62" s="285" t="s">
        <v>1172</v>
      </c>
      <c r="B62" s="285" t="s">
        <v>1174</v>
      </c>
      <c r="C62" s="791">
        <v>143494</v>
      </c>
      <c r="D62" s="393">
        <v>142132</v>
      </c>
    </row>
    <row r="63" spans="1:9" s="581" customFormat="1" ht="22.5" x14ac:dyDescent="0.2">
      <c r="A63" s="367" t="s">
        <v>1173</v>
      </c>
      <c r="B63" s="367" t="s">
        <v>1175</v>
      </c>
      <c r="C63" s="714">
        <v>12984</v>
      </c>
      <c r="D63" s="183">
        <v>12247</v>
      </c>
    </row>
    <row r="64" spans="1:9" s="581" customFormat="1" ht="34.5" thickBot="1" x14ac:dyDescent="0.25">
      <c r="A64" s="396" t="s">
        <v>1687</v>
      </c>
      <c r="B64" s="396" t="s">
        <v>1686</v>
      </c>
      <c r="C64" s="728">
        <v>287</v>
      </c>
      <c r="D64" s="213">
        <v>253</v>
      </c>
    </row>
    <row r="65" spans="1:9" s="581" customFormat="1" ht="12" thickBot="1" x14ac:dyDescent="0.25">
      <c r="A65" s="583" t="s">
        <v>814</v>
      </c>
      <c r="B65" s="583" t="s">
        <v>807</v>
      </c>
      <c r="C65" s="777">
        <v>156765</v>
      </c>
      <c r="D65" s="583">
        <v>154632</v>
      </c>
    </row>
    <row r="66" spans="1:9" s="581" customFormat="1" x14ac:dyDescent="0.2">
      <c r="B66" s="590"/>
      <c r="I66" s="590" t="s">
        <v>776</v>
      </c>
    </row>
    <row r="67" spans="1:9" s="581" customFormat="1" x14ac:dyDescent="0.2">
      <c r="I67" s="590"/>
    </row>
    <row r="68" spans="1:9" s="581" customFormat="1" ht="34.5" thickBot="1" x14ac:dyDescent="0.25">
      <c r="A68" s="1096" t="s">
        <v>1176</v>
      </c>
      <c r="B68" s="1096" t="s">
        <v>1177</v>
      </c>
      <c r="D68" s="1157" t="s">
        <v>1</v>
      </c>
      <c r="I68" s="590"/>
    </row>
    <row r="69" spans="1:9" s="581" customFormat="1" ht="12" thickBot="1" x14ac:dyDescent="0.25">
      <c r="A69" s="596"/>
      <c r="B69" s="596"/>
      <c r="C69" s="779">
        <v>2018</v>
      </c>
      <c r="D69" s="355">
        <v>2017</v>
      </c>
    </row>
    <row r="70" spans="1:9" s="581" customFormat="1" x14ac:dyDescent="0.2">
      <c r="A70" s="597" t="s">
        <v>97</v>
      </c>
      <c r="B70" s="598" t="s">
        <v>243</v>
      </c>
      <c r="C70" s="1535">
        <v>154632</v>
      </c>
      <c r="D70" s="595">
        <v>153432</v>
      </c>
    </row>
    <row r="71" spans="1:9" s="581" customFormat="1" x14ac:dyDescent="0.2">
      <c r="A71" s="285" t="s">
        <v>1689</v>
      </c>
      <c r="B71" s="285" t="s">
        <v>1688</v>
      </c>
      <c r="C71" s="795">
        <v>14726</v>
      </c>
      <c r="D71" s="222">
        <v>12848</v>
      </c>
    </row>
    <row r="72" spans="1:9" s="581" customFormat="1" ht="12" thickBot="1" x14ac:dyDescent="0.25">
      <c r="A72" s="367" t="s">
        <v>980</v>
      </c>
      <c r="B72" s="367" t="s">
        <v>979</v>
      </c>
      <c r="C72" s="935">
        <v>-12593</v>
      </c>
      <c r="D72" s="180">
        <v>-11648</v>
      </c>
    </row>
    <row r="73" spans="1:9" s="581" customFormat="1" ht="12" thickBot="1" x14ac:dyDescent="0.25">
      <c r="A73" s="583" t="s">
        <v>99</v>
      </c>
      <c r="B73" s="583" t="s">
        <v>245</v>
      </c>
      <c r="C73" s="777">
        <v>156765</v>
      </c>
      <c r="D73" s="583">
        <v>154632</v>
      </c>
    </row>
    <row r="74" spans="1:9" s="581" customFormat="1" x14ac:dyDescent="0.2">
      <c r="B74" s="590"/>
    </row>
    <row r="75" spans="1:9" s="581" customFormat="1" x14ac:dyDescent="0.2">
      <c r="A75" s="590"/>
      <c r="B75" s="590"/>
    </row>
    <row r="76" spans="1:9" s="581" customFormat="1" x14ac:dyDescent="0.2">
      <c r="B76" s="590"/>
    </row>
    <row r="77" spans="1:9" s="581" customFormat="1" x14ac:dyDescent="0.2">
      <c r="A77" s="590"/>
      <c r="B77" s="590"/>
    </row>
  </sheetData>
  <sheetProtection algorithmName="SHA-512" hashValue="9hLyQ2yUGA0JTPckDv1oFMXy1wdoQzq6YT8U/Khc685jHEtvetnYIJeDg+NWPwIQQfMpdwGJJnL9DmQF1auSfg==" saltValue="FJd4X9L5YVVtXWJiubGfJw==" spinCount="100000" sheet="1" objects="1" scenarios="1"/>
  <mergeCells count="17">
    <mergeCell ref="J19:J20"/>
    <mergeCell ref="I19:I20"/>
    <mergeCell ref="A19:A20"/>
    <mergeCell ref="B19:B20"/>
    <mergeCell ref="C19:D19"/>
    <mergeCell ref="F19:G19"/>
    <mergeCell ref="A5:A6"/>
    <mergeCell ref="B5:B6"/>
    <mergeCell ref="C5:D5"/>
    <mergeCell ref="F5:G5"/>
    <mergeCell ref="A16:D16"/>
    <mergeCell ref="C40:D40"/>
    <mergeCell ref="A49:A50"/>
    <mergeCell ref="B49:B50"/>
    <mergeCell ref="C49:D49"/>
    <mergeCell ref="F49:G49"/>
    <mergeCell ref="F40:G40"/>
  </mergeCells>
  <pageMargins left="0" right="0" top="0.55118110236220474" bottom="0.74803149606299213"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Key Figures</vt:lpstr>
      <vt:lpstr>Profit or Loss</vt:lpstr>
      <vt:lpstr>Financial Position</vt:lpstr>
      <vt:lpstr>Changes in Equity</vt:lpstr>
      <vt:lpstr>Cash Flows</vt:lpstr>
      <vt:lpstr>2.28. IFRS 9</vt:lpstr>
      <vt:lpstr>Note 3</vt:lpstr>
      <vt:lpstr>Note 5</vt:lpstr>
      <vt:lpstr>Note 6</vt:lpstr>
      <vt:lpstr>Note 7</vt:lpstr>
      <vt:lpstr>Notes 8-11</vt:lpstr>
      <vt:lpstr>Note 12</vt:lpstr>
      <vt:lpstr>Note 13</vt:lpstr>
      <vt:lpstr>Note 14</vt:lpstr>
      <vt:lpstr>Note 15</vt:lpstr>
      <vt:lpstr>Note 16</vt:lpstr>
      <vt:lpstr>Notes 17-18</vt:lpstr>
      <vt:lpstr>Notes 20-23</vt:lpstr>
      <vt:lpstr>Note 24</vt:lpstr>
      <vt:lpstr>Note 25</vt:lpstr>
      <vt:lpstr>Note 26</vt:lpstr>
      <vt:lpstr>Note 27</vt:lpstr>
      <vt:lpstr>Note 28</vt:lpstr>
      <vt:lpstr>'Notes 17-18'!OLE_LINK4</vt:lpstr>
      <vt:lpstr>'Financial Position'!Print_Area</vt:lpstr>
      <vt:lpstr>'Financial Position'!Print_Titles</vt:lpstr>
      <vt:lpstr>'Notes 17-18'!Print_Titles</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lkeldere</dc:creator>
  <cp:lastModifiedBy>Inese Vilciņa</cp:lastModifiedBy>
  <cp:lastPrinted>2019-04-13T12:06:15Z</cp:lastPrinted>
  <dcterms:created xsi:type="dcterms:W3CDTF">2013-04-24T10:03:56Z</dcterms:created>
  <dcterms:modified xsi:type="dcterms:W3CDTF">2019-04-17T12:29:57Z</dcterms:modified>
</cp:coreProperties>
</file>