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995" windowWidth="13395" windowHeight="5625" tabRatio="633" activeTab="0"/>
  </bookViews>
  <sheets>
    <sheet name="Galvenie darbības rādītāji" sheetId="1" r:id="rId1"/>
    <sheet name="Peļņas vai zaudējumu aprēķins" sheetId="2" r:id="rId2"/>
    <sheet name="Pārskats par fin.stāvokli" sheetId="3" r:id="rId3"/>
    <sheet name="Pašu kapit.kustības pārsk." sheetId="4" r:id="rId4"/>
    <sheet name="Pārskats par naudas pl." sheetId="5" r:id="rId5"/>
    <sheet name="Pielikums Nr.3" sheetId="6" r:id="rId6"/>
    <sheet name="Pielikumi Nr.4,Nr.5,Nr.6" sheetId="7" r:id="rId7"/>
    <sheet name="Pielikumi Nr.7, Nr.8" sheetId="8" r:id="rId8"/>
    <sheet name="Pielikums Nr.9" sheetId="9" r:id="rId9"/>
    <sheet name="Pielikumi Nr.10, Nr.11" sheetId="10" r:id="rId10"/>
    <sheet name="Pielikums Nr.12" sheetId="11" r:id="rId11"/>
    <sheet name="Pielikums Nr.13" sheetId="12" r:id="rId12"/>
  </sheets>
  <definedNames>
    <definedName name="OLE_LINK9" localSheetId="9">'Pielikumi Nr.10, Nr.11'!#REF!</definedName>
  </definedNames>
  <calcPr fullCalcOnLoad="1"/>
</workbook>
</file>

<file path=xl/sharedStrings.xml><?xml version="1.0" encoding="utf-8"?>
<sst xmlns="http://schemas.openxmlformats.org/spreadsheetml/2006/main" count="1417" uniqueCount="719">
  <si>
    <t>Ieņēmumi</t>
  </si>
  <si>
    <t>Pārējie ieņēmumi</t>
  </si>
  <si>
    <t>Izlietotās izejvielas un materiāli</t>
  </si>
  <si>
    <t>Personāla izmaksas</t>
  </si>
  <si>
    <t>Pārējās saimnieciskās darbības izmaksas</t>
  </si>
  <si>
    <t>Saimnieciskās darbības peļņa</t>
  </si>
  <si>
    <t>Finanšu ieņēmumi</t>
  </si>
  <si>
    <t>Finanšu izmaksas</t>
  </si>
  <si>
    <t>Uzņēmumu ienākuma nodoklis</t>
  </si>
  <si>
    <t>AKTĪVI</t>
  </si>
  <si>
    <t>Ilgtermiņa aktīvi</t>
  </si>
  <si>
    <t>Nemateriālie ieguldījumi un pamatlīdzekļi</t>
  </si>
  <si>
    <t>Līdz termiņa beigām turēti finanšu aktīvi</t>
  </si>
  <si>
    <t>Apgrozāmie līdzekļi</t>
  </si>
  <si>
    <t>Krājumi</t>
  </si>
  <si>
    <t>Atvasinātie finanšu instrumenti</t>
  </si>
  <si>
    <t>Nauda un naudas ekvivalenti</t>
  </si>
  <si>
    <t>AKTĪVU KOPSUMMA</t>
  </si>
  <si>
    <t>PAŠU KAPITĀLS</t>
  </si>
  <si>
    <t>Akciju kapitāls</t>
  </si>
  <si>
    <t>Nesadalītā peļņa</t>
  </si>
  <si>
    <t>Mazākumakcionāru kapitāla līdzdalības daļa</t>
  </si>
  <si>
    <t>KREDITORI</t>
  </si>
  <si>
    <t>Ilgtermiņa kreditori</t>
  </si>
  <si>
    <t>Aizņēmumi</t>
  </si>
  <si>
    <t>Atliktā uzņēmumu ienākuma nodokļa saistības</t>
  </si>
  <si>
    <t>Uzkrājumi</t>
  </si>
  <si>
    <t>Pārējie kreditori un nākamo periodu ieņēmumi</t>
  </si>
  <si>
    <t>Īstermiņa kreditori</t>
  </si>
  <si>
    <t>PASĪVU KOPSUMMA</t>
  </si>
  <si>
    <t>Nemateriālo ieguldījumu un pamatlīdzekļu iegāde</t>
  </si>
  <si>
    <t>Atmaksātie aizņēmumi</t>
  </si>
  <si>
    <t>Mazākuma daļa</t>
  </si>
  <si>
    <t>KOPĀ</t>
  </si>
  <si>
    <t>Kopā</t>
  </si>
  <si>
    <t>Rezerves</t>
  </si>
  <si>
    <t>Akciju kapitāla palielinājums</t>
  </si>
  <si>
    <t>Elektroenerģija:</t>
  </si>
  <si>
    <t>Izejvielas, remontu un uzturēšanas izmaksas</t>
  </si>
  <si>
    <t>Debitori:</t>
  </si>
  <si>
    <t>Neto debitori:</t>
  </si>
  <si>
    <t>Uzkrājumi debitoru parādu vērtības samazinājumam</t>
  </si>
  <si>
    <t>Īstermiņa noguldījumi bankā</t>
  </si>
  <si>
    <t>Saņemtie aizņēmumi</t>
  </si>
  <si>
    <t>Izmaiņas uzkrātajās procentu saistībās</t>
  </si>
  <si>
    <t xml:space="preserve">Parādi piegādātājiem un pārējiem kreditoriem </t>
  </si>
  <si>
    <t>Ārējie klienti</t>
  </si>
  <si>
    <t>Starpsegmentu</t>
  </si>
  <si>
    <t>Rezultāts</t>
  </si>
  <si>
    <t>Korekcijas un izslēgšana</t>
  </si>
  <si>
    <t>Citi aktīvi un pārdošanai turētie aktīvi</t>
  </si>
  <si>
    <t>Segmentu aktīvi</t>
  </si>
  <si>
    <t xml:space="preserve">   Uzkrātās procentu saistības ilgtermiņa aizņēmumiem</t>
  </si>
  <si>
    <t>Korporatīvās funkcijas</t>
  </si>
  <si>
    <t>Emitētie parāda vērtspapīri (obligācijas)</t>
  </si>
  <si>
    <t>Peļņas saskaņošana</t>
  </si>
  <si>
    <t>Aktīvu saskaņošana</t>
  </si>
  <si>
    <t>EUR'000</t>
  </si>
  <si>
    <t>EUR’000</t>
  </si>
  <si>
    <t>Revenue</t>
  </si>
  <si>
    <t>Other income</t>
  </si>
  <si>
    <t>Personnel expenses</t>
  </si>
  <si>
    <t>Other operating expenses</t>
  </si>
  <si>
    <t>Operating profit</t>
  </si>
  <si>
    <t>Finance income</t>
  </si>
  <si>
    <t>Finance costs</t>
  </si>
  <si>
    <t>Income tax</t>
  </si>
  <si>
    <t>Profit for the period</t>
  </si>
  <si>
    <t>ASSETS</t>
  </si>
  <si>
    <t>Current assets</t>
  </si>
  <si>
    <t>Inventories</t>
  </si>
  <si>
    <t>Cash and cash equivalents</t>
  </si>
  <si>
    <t>TOTAL ASSETS</t>
  </si>
  <si>
    <t>EQUITY</t>
  </si>
  <si>
    <t>Share capital</t>
  </si>
  <si>
    <t>Retained earnings</t>
  </si>
  <si>
    <t>LIABILITIES</t>
  </si>
  <si>
    <t>Borrowings</t>
  </si>
  <si>
    <t>Deferred income tax liabilities</t>
  </si>
  <si>
    <t>Provisions</t>
  </si>
  <si>
    <t>Derivative financial instruments</t>
  </si>
  <si>
    <t>Other liabilities and deferred income</t>
  </si>
  <si>
    <t>Current liabilities</t>
  </si>
  <si>
    <t>TOTAL EQUITY AND LIABILITIES</t>
  </si>
  <si>
    <t>Increase in share capital</t>
  </si>
  <si>
    <t>Cash flows from operating activities</t>
  </si>
  <si>
    <t>Cash flows from investing activities</t>
  </si>
  <si>
    <t>Cash flows from financing activities</t>
  </si>
  <si>
    <t>Repayment of borrowings</t>
  </si>
  <si>
    <t>REVENUE</t>
  </si>
  <si>
    <t>Heat sales</t>
  </si>
  <si>
    <t>Raw materials, spare parts and maintenance costs</t>
  </si>
  <si>
    <t xml:space="preserve"> INCOME TAX</t>
  </si>
  <si>
    <t>TOTAL</t>
  </si>
  <si>
    <t>Net book amount</t>
  </si>
  <si>
    <t>INTANGIBLE ASSETS AND PROPERTY, PLANT AND EQUIPMENT</t>
  </si>
  <si>
    <t>TRADE RECEIVABLES AND OTHER CURRENT RECEIVABLES</t>
  </si>
  <si>
    <t>Allowance for impaired receivables</t>
  </si>
  <si>
    <t>CASH AND CASH EQUIVALENTS</t>
  </si>
  <si>
    <t>Issued debt securities (bonds)</t>
  </si>
  <si>
    <t>Borrowings received</t>
  </si>
  <si>
    <t>Borrowing repaid</t>
  </si>
  <si>
    <t>RELATED PARTY TRANSACTIONS</t>
  </si>
  <si>
    <t>Corporate functions</t>
  </si>
  <si>
    <t>TOTAL segments</t>
  </si>
  <si>
    <t>Adjustments and eliminations</t>
  </si>
  <si>
    <t>External customers</t>
  </si>
  <si>
    <t>Results</t>
  </si>
  <si>
    <t>Reconciliation of profit</t>
  </si>
  <si>
    <t>Reconciliation of assets</t>
  </si>
  <si>
    <t>Other assets and assets held for sale</t>
  </si>
  <si>
    <t>Reserves</t>
  </si>
  <si>
    <t>Total</t>
  </si>
  <si>
    <t>OPERATING SEGMENT INFORMATION</t>
  </si>
  <si>
    <t>Sadale</t>
  </si>
  <si>
    <t>Consolidated</t>
  </si>
  <si>
    <t>KOPĀ ieņēmumi</t>
  </si>
  <si>
    <t>Kapitālieguldījumi</t>
  </si>
  <si>
    <t>Capital expenditure</t>
  </si>
  <si>
    <t xml:space="preserve">                                                                                                                                                                                                                                                                                                                                                                                                                                                                                                                                                                                                                                                                                                                                                                                                                                                                                                                                                                                                                                                                                                                                                                                                                                                                                                                                                                                                                                                                                                                                                          </t>
  </si>
  <si>
    <t>Ieguldījuma īpašumi</t>
  </si>
  <si>
    <t>Investment property</t>
  </si>
  <si>
    <t>Pārskata perioda peļņa</t>
  </si>
  <si>
    <r>
      <t>10.</t>
    </r>
    <r>
      <rPr>
        <b/>
        <sz val="7"/>
        <color indexed="30"/>
        <rFont val="Arial"/>
        <family val="2"/>
      </rPr>
      <t xml:space="preserve">    </t>
    </r>
    <r>
      <rPr>
        <b/>
        <sz val="12"/>
        <color indexed="30"/>
        <rFont val="Arial"/>
        <family val="2"/>
      </rPr>
      <t>PIRCĒJU UN PASŪTĪTĀJU PARĀDI UN PĀRĒJIE DEBITORI</t>
    </r>
  </si>
  <si>
    <r>
      <t>11.</t>
    </r>
    <r>
      <rPr>
        <b/>
        <sz val="7"/>
        <color indexed="30"/>
        <rFont val="Arial"/>
        <family val="2"/>
      </rPr>
      <t xml:space="preserve">    </t>
    </r>
    <r>
      <rPr>
        <b/>
        <sz val="12"/>
        <color indexed="30"/>
        <rFont val="Arial"/>
        <family val="2"/>
      </rPr>
      <t xml:space="preserve"> NAUDA UN NAUDAS EKVIVALENTI</t>
    </r>
  </si>
  <si>
    <t>Nolietojums, amortizācija un nemateriālo ieguldījumu un pamatlīdzekļu vērtības samazinājums</t>
  </si>
  <si>
    <t>Pircēju un pasūtītāju parādi un pārējie debitori</t>
  </si>
  <si>
    <t>Other revenue</t>
  </si>
  <si>
    <t>Cash at bank</t>
  </si>
  <si>
    <t>Nauda bankā</t>
  </si>
  <si>
    <t>Trade and other payables</t>
  </si>
  <si>
    <t>Interest paid</t>
  </si>
  <si>
    <t>Interest received</t>
  </si>
  <si>
    <t>EBITDA</t>
  </si>
  <si>
    <t>Pamatdarbības naudas plūsma</t>
  </si>
  <si>
    <t>Profit before tax</t>
  </si>
  <si>
    <t>Korekcijas:</t>
  </si>
  <si>
    <t>Saimnieciskās darbības peļņa pirms apgrozāmā kapitāla izmaiņām</t>
  </si>
  <si>
    <t>Operating profit before working capital adjustments</t>
  </si>
  <si>
    <t>Nauda pamatdarbības rezultātā</t>
  </si>
  <si>
    <t>Pamatdarbības neto naudas plūsma</t>
  </si>
  <si>
    <t>Ieguldīšanas darbības naudas plūsma</t>
  </si>
  <si>
    <t>Izdevumi procentu maksājumiem</t>
  </si>
  <si>
    <t>Ieņēmumi no procentu maksājumiem</t>
  </si>
  <si>
    <t>Ieņēmumi no līdz termiņa beigām turēto finanšu aktīvu atsavināšanas</t>
  </si>
  <si>
    <t>Ieguldīšanas darbības neto naudas plūsma</t>
  </si>
  <si>
    <t>Finansēšanas darbības naudas plūsma</t>
  </si>
  <si>
    <t>Finansēšanas darbības neto naudas plūsma</t>
  </si>
  <si>
    <t>Ilgtermiņa aizņēmumi no kredītiestādēm</t>
  </si>
  <si>
    <t xml:space="preserve">   Ilgtermiņa aizņēmumu no kredītiestādēm īstermiņa daļa</t>
  </si>
  <si>
    <t xml:space="preserve">   Uzkrātās saistības emitēto parāda vērtspapīru (obligāciju) kupona procentu izmaksām</t>
  </si>
  <si>
    <t xml:space="preserve">  Accrued coupon interest on issued debt securities (bonds)</t>
  </si>
  <si>
    <t>Change in accrued interest on borrowings</t>
  </si>
  <si>
    <t>Raw materials and consumables used</t>
  </si>
  <si>
    <t>Depreciation, amortisation and impairment of intangible assets and property, plant and equipment</t>
  </si>
  <si>
    <t>KOPĀ pārskata periodā atzītie vispārējie ieņēmumi</t>
  </si>
  <si>
    <t xml:space="preserve">KOPĀ kreditori </t>
  </si>
  <si>
    <t>KOPĀ īstermiņa kreditori</t>
  </si>
  <si>
    <t>TOTAL liabilities</t>
  </si>
  <si>
    <t>TOTAL current liabilities</t>
  </si>
  <si>
    <t>TOTAL equity</t>
  </si>
  <si>
    <t xml:space="preserve">KOPĀ pašu kapitāls </t>
  </si>
  <si>
    <t>TOTAL current assets</t>
  </si>
  <si>
    <t xml:space="preserve">KOPĀ apgrozāmie līdzekļi </t>
  </si>
  <si>
    <t xml:space="preserve">KOPĀ ilgtermiņa aktīvi </t>
  </si>
  <si>
    <t>TOTAL revenue</t>
  </si>
  <si>
    <t>KOPĀ Segmenti</t>
  </si>
  <si>
    <t>Segmentu peļņa</t>
  </si>
  <si>
    <r>
      <t xml:space="preserve">Peļņa pirms </t>
    </r>
    <r>
      <rPr>
        <b/>
        <sz val="10"/>
        <color indexed="8"/>
        <rFont val="Arial"/>
        <family val="2"/>
      </rPr>
      <t>uzņēmumu ienākuma nodokļa</t>
    </r>
  </si>
  <si>
    <t>TOTAL income tax</t>
  </si>
  <si>
    <t xml:space="preserve">  TOTAL current borrowings</t>
  </si>
  <si>
    <t>TOTAL cash and cash equivalents</t>
  </si>
  <si>
    <t xml:space="preserve">KOPĀ izlietotās izejvielas un materiāli </t>
  </si>
  <si>
    <t xml:space="preserve">KOPĀ uzņēmumu ienākuma nodoklis </t>
  </si>
  <si>
    <t xml:space="preserve">KOPĀ ieņēmumi </t>
  </si>
  <si>
    <t>TOTAL raw materials and consumables used</t>
  </si>
  <si>
    <t>TOTAL non-current borrowings</t>
  </si>
  <si>
    <t xml:space="preserve">KOPĀ ilgtermiņa aizņēmumi </t>
  </si>
  <si>
    <t xml:space="preserve">KOPĀ aizņēmumi </t>
  </si>
  <si>
    <t xml:space="preserve">   KOPĀ īstermiņa aizņēmumi </t>
  </si>
  <si>
    <t>Saņemtie aizņēmumi no kredītiestādēm</t>
  </si>
  <si>
    <t>Izdevumi aizņēmumu atmaksai</t>
  </si>
  <si>
    <t>Peļņa pirms nodokļa</t>
  </si>
  <si>
    <t>Citi ilgtermiņa debitori</t>
  </si>
  <si>
    <t>KOPĀ ilgtermiņa kreditori</t>
  </si>
  <si>
    <t>Intangible assets and property, plant and equipment</t>
  </si>
  <si>
    <t>Adjustments:</t>
  </si>
  <si>
    <t>Cash generated from operating activities</t>
  </si>
  <si>
    <t>Purchase of intangible assets and property, plant and equipment</t>
  </si>
  <si>
    <t>Segment profit</t>
  </si>
  <si>
    <t>Distribution system services</t>
  </si>
  <si>
    <t xml:space="preserve"> RAW MATERIALS AND CONSUMABLES USED</t>
  </si>
  <si>
    <t xml:space="preserve">   Elektroenerģijas pārvades sistēmas pakalpojuma izmaksas</t>
  </si>
  <si>
    <t>Electricity:</t>
  </si>
  <si>
    <t xml:space="preserve">   Electricity transmission services costs</t>
  </si>
  <si>
    <t>KOPĀ nauda un naudas ekvivalenti</t>
  </si>
  <si>
    <t>TOTAL borrowings</t>
  </si>
  <si>
    <t>Naudas līdzekļi ar ierobežojumiem*</t>
  </si>
  <si>
    <t>Restricted cash and cash equivalents*</t>
  </si>
  <si>
    <t>TOTAL comprehensive income for the period</t>
  </si>
  <si>
    <t>Cash and cash equivalents at the beginning of the period</t>
  </si>
  <si>
    <t>Nauda un tās ekvivalenti pārskata perioda sākumā</t>
  </si>
  <si>
    <t>Pārskata perioda beigās</t>
  </si>
  <si>
    <t>Pārskata perioda sākumā</t>
  </si>
  <si>
    <t>At the beginning of the period</t>
  </si>
  <si>
    <t>At the end of the period</t>
  </si>
  <si>
    <t>Ilgtermiņa finanšu ieguldījumi</t>
  </si>
  <si>
    <t>2015. gada 31. decembrī</t>
  </si>
  <si>
    <t>Lease of transmission system assets</t>
  </si>
  <si>
    <t>Pārvades aktīvu noma</t>
  </si>
  <si>
    <t>Sadales sistēmas pakalpojumi</t>
  </si>
  <si>
    <t>Pārvades sistēmas aktīvu noma</t>
  </si>
  <si>
    <t>Izdevumi uzņēmumu ienākuma nodokļa un nekustamā īpašuma nodokļa maksājumiem</t>
  </si>
  <si>
    <t>Corporate income tax and real estate tax paid</t>
  </si>
  <si>
    <t>Trade receivables and other receivables</t>
  </si>
  <si>
    <t>As of 31 December 2015</t>
  </si>
  <si>
    <t>TOTAL contributions and profit distributions recognised directly in equity</t>
  </si>
  <si>
    <t>Other comprehensive income / (loss)</t>
  </si>
  <si>
    <t>TOTAL comprehensive income</t>
  </si>
  <si>
    <t>Vispārējie ieņēmumi / (zaudējumi)</t>
  </si>
  <si>
    <t>Proceeds on borrowings from financial institutions</t>
  </si>
  <si>
    <t>Distribution</t>
  </si>
  <si>
    <t xml:space="preserve">   Iepirktā elektroenerģija</t>
  </si>
  <si>
    <t xml:space="preserve">   Purchased electricity</t>
  </si>
  <si>
    <t>Allowance for raw materials and other inventories</t>
  </si>
  <si>
    <t>Receivables written off during the period as uncollectible</t>
  </si>
  <si>
    <t>Uzkrājumu kustība pircēju un pasūtītāju parādu vērtības samazinājumam</t>
  </si>
  <si>
    <t>Movement in Borrowings</t>
  </si>
  <si>
    <t>Izmaiņas aizņēmumos</t>
  </si>
  <si>
    <t>Peļņas vai zaudējumu aprēķins</t>
  </si>
  <si>
    <t>Statement of Profit or Loss</t>
  </si>
  <si>
    <t>Vispārējo ieņēmumu pārskats</t>
  </si>
  <si>
    <t>Koncerns / Group</t>
  </si>
  <si>
    <t>Sabiedrība / Company</t>
  </si>
  <si>
    <t>No meitassabiedrībām saņemtās dividendes</t>
  </si>
  <si>
    <t>Received dividends from subsidiaries</t>
  </si>
  <si>
    <t>Profit attributable to:</t>
  </si>
  <si>
    <t xml:space="preserve">  - Equity holder of the Parent Company</t>
  </si>
  <si>
    <t>Pārskats par finansiālo stāvokli</t>
  </si>
  <si>
    <t>Statement of Financial Position</t>
  </si>
  <si>
    <t xml:space="preserve">Attiecināma uz: </t>
  </si>
  <si>
    <t xml:space="preserve">  - mātessabiedrības akcionāru</t>
  </si>
  <si>
    <t xml:space="preserve">  - mazākuma daļu</t>
  </si>
  <si>
    <t>Ilgtermiņa aizdevumi meitassabiedrībām</t>
  </si>
  <si>
    <t>Prepayment for inventories</t>
  </si>
  <si>
    <t>Avansa maksājumi par krājumiem</t>
  </si>
  <si>
    <t>Deferred expenses</t>
  </si>
  <si>
    <t>Current loans to subsidiaries</t>
  </si>
  <si>
    <t>Īstermiņa aizdevumi meitassabiedrībām</t>
  </si>
  <si>
    <t>Nākamo periodu izmaksas</t>
  </si>
  <si>
    <t>Uzņēmumu ienākuma nodokļa saistības</t>
  </si>
  <si>
    <t>Income tax payable</t>
  </si>
  <si>
    <t>Deferred income</t>
  </si>
  <si>
    <t>Nākamo periodu ieņēmumi</t>
  </si>
  <si>
    <t>Pārskats par izmaiņām pašu kapitālā</t>
  </si>
  <si>
    <t>Statement of Changes in Equity</t>
  </si>
  <si>
    <t>2016. gada 31. decembrī</t>
  </si>
  <si>
    <t>As of 31 December 2016</t>
  </si>
  <si>
    <t>Dividendes par 2015. gadu</t>
  </si>
  <si>
    <t>Dividends for 2015</t>
  </si>
  <si>
    <t>Disposal of property, plant and equipment revaluation reserve net of deferred income tax</t>
  </si>
  <si>
    <t>Attiecināms uz Sabiedrības akcionāru</t>
  </si>
  <si>
    <t>Attributable to equity holder of the Company</t>
  </si>
  <si>
    <t>KOPĀ pārskata periodā atzītie vispārējie ieņēmumi / (zaudējumi)</t>
  </si>
  <si>
    <t>TOTAL comprehensive income / (loss) for the period</t>
  </si>
  <si>
    <t>Nauda un tās ekvivalenti pārskata perioda beigās</t>
  </si>
  <si>
    <t>Cash and cash equivalents at the end of the period</t>
  </si>
  <si>
    <t>Izsniegtie aizdevumi meitassabiedrībām</t>
  </si>
  <si>
    <t>Atmaksātie aizdevumi meitassabiedrībām</t>
  </si>
  <si>
    <t>Loans issued to subsidiaries</t>
  </si>
  <si>
    <t>Repayment of loans issued to subsidiaries</t>
  </si>
  <si>
    <t>Koncerna darbības segmenti</t>
  </si>
  <si>
    <t>Koncerna segmentu aktīvi</t>
  </si>
  <si>
    <t>Sabiedrības darbības segmenti</t>
  </si>
  <si>
    <t>Company's operating segments</t>
  </si>
  <si>
    <t>Group's segment assets</t>
  </si>
  <si>
    <t>Group's operating segments</t>
  </si>
  <si>
    <t>KOPĀ Sabiedrība</t>
  </si>
  <si>
    <t>TOTAL Company</t>
  </si>
  <si>
    <t>Connection usage rights</t>
  </si>
  <si>
    <t>Pieslēgumu lietošanas tiesības</t>
  </si>
  <si>
    <t>Sabiedrības segmentu aktīvi</t>
  </si>
  <si>
    <t>Company's segment assets</t>
  </si>
  <si>
    <t>Loans to subsidiaries</t>
  </si>
  <si>
    <t>Aizdevumi meitassabiedrībām</t>
  </si>
  <si>
    <t>Pārskats par naudas plūsmām</t>
  </si>
  <si>
    <t>Statement of Cash Flows</t>
  </si>
  <si>
    <t>Statement of Other Comprehensive Income</t>
  </si>
  <si>
    <t>Energoresursu izmaksas</t>
  </si>
  <si>
    <t>Energy resources costs</t>
  </si>
  <si>
    <t>Lease and management of real estate</t>
  </si>
  <si>
    <t>Nekustamā īpašuma noma un apsaimniekošana</t>
  </si>
  <si>
    <t>Siltumenerģijas pārdošana</t>
  </si>
  <si>
    <t>Current income tax expense</t>
  </si>
  <si>
    <t>Deferred income tax expense relating to origination and reversal of temporary differences</t>
  </si>
  <si>
    <t>Atliktais uzņēmumu ienākuma nodoklis, kas aprēķināts no pagaidu atšķirībām</t>
  </si>
  <si>
    <t>Iegādāts</t>
  </si>
  <si>
    <t>Additions</t>
  </si>
  <si>
    <t>Norakstīts</t>
  </si>
  <si>
    <t>Disposals</t>
  </si>
  <si>
    <t>Aprēķinātā amortizācija</t>
  </si>
  <si>
    <t>Amortisation charge</t>
  </si>
  <si>
    <t>Closing net book amount</t>
  </si>
  <si>
    <t>Invested in share capital</t>
  </si>
  <si>
    <t>Depreciation</t>
  </si>
  <si>
    <t>a) nemateriālie ieguldījumi</t>
  </si>
  <si>
    <t>a) Intangible assets</t>
  </si>
  <si>
    <t>b) pamatlīdzekļi</t>
  </si>
  <si>
    <t>b) Property, plant and equipment</t>
  </si>
  <si>
    <t>Ieguldīts pamatkapitālā</t>
  </si>
  <si>
    <t>Pārvērtēšanas rezultātā radies vērtības pieaugums</t>
  </si>
  <si>
    <t>Pārvērtēšanas rezultātā radies aktīvu vērtības samazinājums</t>
  </si>
  <si>
    <t>Impairment charge</t>
  </si>
  <si>
    <t>Nolietojums</t>
  </si>
  <si>
    <t xml:space="preserve">  EUR’000</t>
  </si>
  <si>
    <t>Izejvielas un materiāli</t>
  </si>
  <si>
    <t>Dabasgāze</t>
  </si>
  <si>
    <t>Natural gas</t>
  </si>
  <si>
    <t>Uzkrājumi izejvielām, materiāliem un pārējiem krājumiem</t>
  </si>
  <si>
    <t>KOPĀ krājumi</t>
  </si>
  <si>
    <t>Uzkrājumu izmaiņas</t>
  </si>
  <si>
    <t>Norakstītie krājumi</t>
  </si>
  <si>
    <t>Inventories written off</t>
  </si>
  <si>
    <t>INVENTORIES</t>
  </si>
  <si>
    <t>Technological combustibles and other inventories</t>
  </si>
  <si>
    <t>Raw materials</t>
  </si>
  <si>
    <t>Tehnoloģiskais kurināmais un pārējie materiāli</t>
  </si>
  <si>
    <t>Charged to the Statement of Profit or Loss</t>
  </si>
  <si>
    <t>Izmaksas iekļautas peļņas vai zaudējumu aprēķinā</t>
  </si>
  <si>
    <t>a) pircēju un pasūtītāju parādi, neto</t>
  </si>
  <si>
    <t>a) Trade Receivables, net</t>
  </si>
  <si>
    <t>b) pārējie īstermiņa debitori</t>
  </si>
  <si>
    <t>b) Other current receivables</t>
  </si>
  <si>
    <t>Other accrued income</t>
  </si>
  <si>
    <t>Pre-tax and overpaid taxes</t>
  </si>
  <si>
    <t>Other current financial receivables</t>
  </si>
  <si>
    <t>Other current receivables</t>
  </si>
  <si>
    <t>TOTAL other current receivables</t>
  </si>
  <si>
    <t>KOPĀ pārējie īstermiņa debitori</t>
  </si>
  <si>
    <t>Citi uzkrātie ieņēmumi</t>
  </si>
  <si>
    <t>Priekšnodoklis un pārmaksātie nodokļi</t>
  </si>
  <si>
    <t>Citi īstermiņa finanšu debitori</t>
  </si>
  <si>
    <t>Citi īstermiņa debitori</t>
  </si>
  <si>
    <t>Trade receivables:</t>
  </si>
  <si>
    <t>Trade receivables, net:</t>
  </si>
  <si>
    <t>12.    FINANŠU AKTĪVI UN SAISTĪBAS</t>
  </si>
  <si>
    <t>FINANCIAL ASSETS AND LIABILITIES</t>
  </si>
  <si>
    <t>* Naudas līdzekļi ar ierobežojumiem sastāv no finanšu nodrošinājuma dalībai NASDAQ OMX Commodities biržā</t>
  </si>
  <si>
    <t>* Restricted cash and cash equivalents consist of the financial security for participating in NASDAQ OMX Commodities Exchange</t>
  </si>
  <si>
    <t>DARBĪBAS RĀDĪTĀJI</t>
  </si>
  <si>
    <t>KEY FIGURES</t>
  </si>
  <si>
    <t>Finanšu rādītāji</t>
  </si>
  <si>
    <t>Financial figures</t>
  </si>
  <si>
    <t>Peļņa</t>
  </si>
  <si>
    <t>Profit</t>
  </si>
  <si>
    <t xml:space="preserve">Aktīvi </t>
  </si>
  <si>
    <t xml:space="preserve">Pašu kapitāls </t>
  </si>
  <si>
    <t>Investīcijas</t>
  </si>
  <si>
    <t>Investments</t>
  </si>
  <si>
    <t>Finanšu koeficienti</t>
  </si>
  <si>
    <t>Financial ratios</t>
  </si>
  <si>
    <t>Darbības rādītāji</t>
  </si>
  <si>
    <t>Operational figures</t>
  </si>
  <si>
    <t>GWh</t>
  </si>
  <si>
    <t>Siltumenerģijas izstrāde</t>
  </si>
  <si>
    <t>Darbinieku skaits</t>
  </si>
  <si>
    <t>Number of employees</t>
  </si>
  <si>
    <r>
      <t>EBITDA</t>
    </r>
    <r>
      <rPr>
        <vertAlign val="superscript"/>
        <sz val="9"/>
        <color indexed="8"/>
        <rFont val="Arial"/>
        <family val="2"/>
      </rPr>
      <t>1)</t>
    </r>
  </si>
  <si>
    <r>
      <t>EBITDA</t>
    </r>
    <r>
      <rPr>
        <vertAlign val="superscript"/>
        <sz val="9"/>
        <rFont val="Arial"/>
        <family val="2"/>
      </rPr>
      <t>1)</t>
    </r>
  </si>
  <si>
    <r>
      <rPr>
        <i/>
        <sz val="9"/>
        <color indexed="8"/>
        <rFont val="Arial"/>
        <family val="2"/>
      </rPr>
      <t>Moody’s</t>
    </r>
    <r>
      <rPr>
        <sz val="9"/>
        <color indexed="8"/>
        <rFont val="Arial"/>
        <family val="2"/>
      </rPr>
      <t xml:space="preserve"> kredītreitings</t>
    </r>
  </si>
  <si>
    <r>
      <t>1)</t>
    </r>
    <r>
      <rPr>
        <sz val="8"/>
        <color indexed="8"/>
        <rFont val="Arial"/>
        <family val="2"/>
      </rPr>
      <t xml:space="preserve"> EBITDA – ieņēmumi pirms procentiem, uzņēmumu ienākuma nodokļa, asociēto sabiedrību peļņas vai zaudējumu daļas, nolietojuma un amortizācijas un nemateriālo ieguldījumu un pamatlīdzekļu vērtības samazinājuma</t>
    </r>
  </si>
  <si>
    <t>LATVENERGO KONSOLIDĒTIE UN AS „LATVENERGO”</t>
  </si>
  <si>
    <t>LATVENERGO CONSOLIDATED AND LATVENERGO AS</t>
  </si>
  <si>
    <t>Elektroenerģijas izstrāde</t>
  </si>
  <si>
    <t>Koncerns/Group</t>
  </si>
  <si>
    <t>Sabiedrība/Company</t>
  </si>
  <si>
    <t>Baa2 (stabils/stable)</t>
  </si>
  <si>
    <t>Baa3 (stabils/stable)</t>
  </si>
  <si>
    <r>
      <t>Neto aizņēmumi</t>
    </r>
    <r>
      <rPr>
        <vertAlign val="superscript"/>
        <sz val="9"/>
        <color indexed="8"/>
        <rFont val="Arial"/>
        <family val="2"/>
      </rPr>
      <t>2</t>
    </r>
    <r>
      <rPr>
        <vertAlign val="superscript"/>
        <sz val="9"/>
        <color indexed="8"/>
        <rFont val="Arial"/>
        <family val="2"/>
      </rPr>
      <t>)</t>
    </r>
  </si>
  <si>
    <r>
      <t>Net debt</t>
    </r>
    <r>
      <rPr>
        <vertAlign val="superscript"/>
        <sz val="9"/>
        <rFont val="Arial"/>
        <family val="2"/>
      </rPr>
      <t>2)</t>
    </r>
  </si>
  <si>
    <r>
      <t>Neto aizņēmumi / EBITDA</t>
    </r>
    <r>
      <rPr>
        <vertAlign val="superscript"/>
        <sz val="9"/>
        <color indexed="8"/>
        <rFont val="Arial"/>
        <family val="2"/>
      </rPr>
      <t>3)</t>
    </r>
  </si>
  <si>
    <r>
      <t>EBITDA rentabilitāte</t>
    </r>
    <r>
      <rPr>
        <vertAlign val="superscript"/>
        <sz val="9"/>
        <color indexed="8"/>
        <rFont val="Arial"/>
        <family val="2"/>
      </rPr>
      <t>4)</t>
    </r>
  </si>
  <si>
    <r>
      <t>Pašu kapitāla atdeve (</t>
    </r>
    <r>
      <rPr>
        <i/>
        <sz val="9"/>
        <color indexed="8"/>
        <rFont val="Arial"/>
        <family val="2"/>
      </rPr>
      <t>ROE</t>
    </r>
    <r>
      <rPr>
        <sz val="9"/>
        <color indexed="8"/>
        <rFont val="Arial"/>
        <family val="2"/>
      </rPr>
      <t>)</t>
    </r>
    <r>
      <rPr>
        <vertAlign val="superscript"/>
        <sz val="9"/>
        <color indexed="8"/>
        <rFont val="Arial"/>
        <family val="2"/>
      </rPr>
      <t>5)</t>
    </r>
  </si>
  <si>
    <r>
      <t>Aktīvu atdeve (</t>
    </r>
    <r>
      <rPr>
        <i/>
        <sz val="9"/>
        <color indexed="8"/>
        <rFont val="Arial"/>
        <family val="2"/>
      </rPr>
      <t>ROA</t>
    </r>
    <r>
      <rPr>
        <sz val="9"/>
        <color indexed="8"/>
        <rFont val="Arial"/>
        <family val="2"/>
      </rPr>
      <t>)</t>
    </r>
    <r>
      <rPr>
        <vertAlign val="superscript"/>
        <sz val="9"/>
        <color indexed="8"/>
        <rFont val="Arial"/>
        <family val="2"/>
      </rPr>
      <t>6)</t>
    </r>
  </si>
  <si>
    <r>
      <t>Ieguldītā kapitāla atdeve (</t>
    </r>
    <r>
      <rPr>
        <i/>
        <sz val="9"/>
        <color indexed="8"/>
        <rFont val="Arial"/>
        <family val="2"/>
      </rPr>
      <t>ROCE</t>
    </r>
    <r>
      <rPr>
        <sz val="9"/>
        <color indexed="8"/>
        <rFont val="Arial"/>
        <family val="2"/>
      </rPr>
      <t>)</t>
    </r>
    <r>
      <rPr>
        <vertAlign val="superscript"/>
        <sz val="9"/>
        <color indexed="8"/>
        <rFont val="Arial"/>
        <family val="2"/>
      </rPr>
      <t>7)</t>
    </r>
  </si>
  <si>
    <r>
      <t>Neto aizņēmumi pret pašu kapitālu</t>
    </r>
    <r>
      <rPr>
        <vertAlign val="superscript"/>
        <sz val="9"/>
        <color indexed="8"/>
        <rFont val="Arial"/>
        <family val="2"/>
      </rPr>
      <t>8)</t>
    </r>
  </si>
  <si>
    <r>
      <t>Net debt / EBITDA</t>
    </r>
    <r>
      <rPr>
        <vertAlign val="superscript"/>
        <sz val="9"/>
        <rFont val="Arial"/>
        <family val="2"/>
      </rPr>
      <t>3)</t>
    </r>
  </si>
  <si>
    <r>
      <t>EBITDA margin</t>
    </r>
    <r>
      <rPr>
        <vertAlign val="superscript"/>
        <sz val="9"/>
        <rFont val="Arial"/>
        <family val="2"/>
      </rPr>
      <t>4)</t>
    </r>
  </si>
  <si>
    <r>
      <t>Net debt / equity</t>
    </r>
    <r>
      <rPr>
        <vertAlign val="superscript"/>
        <sz val="9"/>
        <rFont val="Arial"/>
        <family val="2"/>
      </rPr>
      <t>8)</t>
    </r>
  </si>
  <si>
    <t>Electricity generation</t>
  </si>
  <si>
    <t>Thermal energy generation</t>
  </si>
  <si>
    <t>Assets</t>
  </si>
  <si>
    <t>Equity</t>
  </si>
  <si>
    <r>
      <t>Return on equity</t>
    </r>
    <r>
      <rPr>
        <vertAlign val="superscript"/>
        <sz val="9"/>
        <rFont val="Arial"/>
        <family val="2"/>
      </rPr>
      <t>5)</t>
    </r>
  </si>
  <si>
    <r>
      <t>Return on assets</t>
    </r>
    <r>
      <rPr>
        <vertAlign val="superscript"/>
        <sz val="9"/>
        <color indexed="8"/>
        <rFont val="Arial"/>
        <family val="2"/>
      </rPr>
      <t>6)</t>
    </r>
  </si>
  <si>
    <r>
      <t>Return on capital employed</t>
    </r>
    <r>
      <rPr>
        <vertAlign val="superscript"/>
        <sz val="9"/>
        <rFont val="Arial"/>
        <family val="2"/>
      </rPr>
      <t>7)</t>
    </r>
  </si>
  <si>
    <t>MEUR</t>
  </si>
  <si>
    <r>
      <t>1)</t>
    </r>
    <r>
      <rPr>
        <sz val="8"/>
        <color indexed="8"/>
        <rFont val="Arial"/>
        <family val="2"/>
      </rPr>
      <t xml:space="preserve"> EBITDA – earnings before interest, corporate income tax, share of profit or loss of associates, depreciation and amortization, and impairment of intangible and fixed assets</t>
    </r>
  </si>
  <si>
    <r>
      <t xml:space="preserve">3) </t>
    </r>
    <r>
      <rPr>
        <sz val="8"/>
        <color indexed="8"/>
        <rFont val="Arial"/>
        <family val="2"/>
      </rPr>
      <t>Net debt / EBITDA = (net debt at the beginning of the 12-month period + net debt at the end of the 12-month period) × 0.5 / EBITDA (12-month rolling)</t>
    </r>
  </si>
  <si>
    <r>
      <t xml:space="preserve">2) </t>
    </r>
    <r>
      <rPr>
        <sz val="8"/>
        <color indexed="8"/>
        <rFont val="Arial"/>
        <family val="2"/>
      </rPr>
      <t>Net debt = borrowings at the end of the period – cash and cash equivalents at the end of the period</t>
    </r>
  </si>
  <si>
    <r>
      <t xml:space="preserve">2) </t>
    </r>
    <r>
      <rPr>
        <sz val="8"/>
        <color indexed="8"/>
        <rFont val="Arial"/>
        <family val="2"/>
      </rPr>
      <t>Neto aizņēmumi = aizņēmumi pārskata perioda beigās – nauda un naudas ekvivalenti pārskata perioda beigās</t>
    </r>
  </si>
  <si>
    <r>
      <t xml:space="preserve">3) </t>
    </r>
    <r>
      <rPr>
        <sz val="8"/>
        <color indexed="8"/>
        <rFont val="Arial"/>
        <family val="2"/>
      </rPr>
      <t>Neto aizņēmumi / EBITDA = (neto aizņēmumi 12 mēnešu perioda sākumā + neto aizņēmumi 12 mēnešu perioda beigās) × 0,5 / EBITDA (12 mēnešu periodā)</t>
    </r>
  </si>
  <si>
    <r>
      <t xml:space="preserve">4) </t>
    </r>
    <r>
      <rPr>
        <sz val="8"/>
        <color indexed="8"/>
        <rFont val="Arial"/>
        <family val="2"/>
      </rPr>
      <t>EBITDA rentabilitāte = EBITDA (12 mēnešu periodā) / ieņēmumi (12 mēnešu periodā) × 100 %</t>
    </r>
  </si>
  <si>
    <r>
      <t>4)</t>
    </r>
    <r>
      <rPr>
        <sz val="8"/>
        <color indexed="8"/>
        <rFont val="Arial"/>
        <family val="2"/>
      </rPr>
      <t xml:space="preserve"> EBITDA margin = EBITDA (12-month rolling) / revenue (12-month rolling) × 100%</t>
    </r>
  </si>
  <si>
    <r>
      <t>5)</t>
    </r>
    <r>
      <rPr>
        <sz val="8"/>
        <color indexed="8"/>
        <rFont val="Arial"/>
        <family val="2"/>
      </rPr>
      <t xml:space="preserve"> Return on equity = net profit (12-month rolling) / average value of equity × 100%</t>
    </r>
  </si>
  <si>
    <r>
      <t>5)</t>
    </r>
    <r>
      <rPr>
        <sz val="8"/>
        <color indexed="8"/>
        <rFont val="Arial"/>
        <family val="2"/>
      </rPr>
      <t xml:space="preserve"> Pašu kapitāla atdeve (</t>
    </r>
    <r>
      <rPr>
        <i/>
        <sz val="8"/>
        <color indexed="8"/>
        <rFont val="Arial"/>
        <family val="2"/>
      </rPr>
      <t>ROE</t>
    </r>
    <r>
      <rPr>
        <sz val="8"/>
        <color indexed="8"/>
        <rFont val="Arial"/>
        <family val="2"/>
      </rPr>
      <t>) = peļņa (12 mēnešu periodā) / pašu kapitāla vidējā vērtība × 100 %</t>
    </r>
  </si>
  <si>
    <r>
      <t xml:space="preserve">6) </t>
    </r>
    <r>
      <rPr>
        <sz val="8"/>
        <color indexed="8"/>
        <rFont val="Arial"/>
        <family val="2"/>
      </rPr>
      <t>Aktīvu atdeve (</t>
    </r>
    <r>
      <rPr>
        <i/>
        <sz val="8"/>
        <color indexed="8"/>
        <rFont val="Arial"/>
        <family val="2"/>
      </rPr>
      <t>ROA</t>
    </r>
    <r>
      <rPr>
        <sz val="8"/>
        <color indexed="8"/>
        <rFont val="Arial"/>
        <family val="2"/>
      </rPr>
      <t>) = peļņa (12 mēnešu periodā) / aktīvu vidējā vērtība × 100 %</t>
    </r>
  </si>
  <si>
    <r>
      <t>6)</t>
    </r>
    <r>
      <rPr>
        <sz val="8"/>
        <color indexed="8"/>
        <rFont val="Arial"/>
        <family val="2"/>
      </rPr>
      <t xml:space="preserve"> Return on assets = net profit (12-month rolling) / average value of assets × 100%</t>
    </r>
  </si>
  <si>
    <r>
      <t xml:space="preserve">7) </t>
    </r>
    <r>
      <rPr>
        <sz val="8"/>
        <color indexed="8"/>
        <rFont val="Arial"/>
        <family val="2"/>
      </rPr>
      <t>Return on capital employed = operating profit of the 12-month period / (average value of equity + average value of borrowings) × 100%</t>
    </r>
  </si>
  <si>
    <r>
      <t>7)</t>
    </r>
    <r>
      <rPr>
        <sz val="8"/>
        <color indexed="8"/>
        <rFont val="Arial"/>
        <family val="2"/>
      </rPr>
      <t xml:space="preserve"> Ieguldītā kapitāla atdeve (</t>
    </r>
    <r>
      <rPr>
        <i/>
        <sz val="8"/>
        <color indexed="8"/>
        <rFont val="Arial"/>
        <family val="2"/>
      </rPr>
      <t>ROCE</t>
    </r>
    <r>
      <rPr>
        <sz val="8"/>
        <color indexed="8"/>
        <rFont val="Arial"/>
        <family val="2"/>
      </rPr>
      <t>) = saimnieciskās darbības peļņa (12 mēnešu periodā) / (pašu kapitāla vidējā vērtība + aizņēmumu vidējā vērtība) × 100 %</t>
    </r>
  </si>
  <si>
    <r>
      <t>8)</t>
    </r>
    <r>
      <rPr>
        <sz val="8"/>
        <color indexed="8"/>
        <rFont val="Arial"/>
        <family val="2"/>
      </rPr>
      <t xml:space="preserve"> Net debt / equity = net debt at the end of the reporting period / equity at the end of the reporting period × 100%</t>
    </r>
  </si>
  <si>
    <r>
      <t>8)</t>
    </r>
    <r>
      <rPr>
        <sz val="8"/>
        <color indexed="8"/>
        <rFont val="Arial"/>
        <family val="2"/>
      </rPr>
      <t xml:space="preserve"> Neto aizņēmumi pret pašu kapitālu = neto aizņēmumi perioda beigās / pašu kapitāls perioda beigās × 100 %</t>
    </r>
  </si>
  <si>
    <t>12 c</t>
  </si>
  <si>
    <t xml:space="preserve">Attiecināmi uz: </t>
  </si>
  <si>
    <t>Other comprehensive income attributable to:</t>
  </si>
  <si>
    <t>Equity attributable to equity holder of the Parent Company</t>
  </si>
  <si>
    <t>KOPĀ mātessabiedrības akcionāra kapitāla līdzdalības daļa</t>
  </si>
  <si>
    <t>13 e</t>
  </si>
  <si>
    <t>12 a</t>
  </si>
  <si>
    <t>12 b</t>
  </si>
  <si>
    <t>Attiecināms uz mātessabiedrības akcionāru</t>
  </si>
  <si>
    <t>Attributable to equity holder of the Parent Company</t>
  </si>
  <si>
    <t>Pamatlīdzekļu pārvērtēšanas rezerves norakstīšana, atskaitot atlikto uzņēmumu ienākuma nodokli</t>
  </si>
  <si>
    <t>KOPĀ pašu kapitālā atzītās sabiedrības akcionāra iemaksas un peļņas sadale</t>
  </si>
  <si>
    <r>
      <rPr>
        <b/>
        <sz val="16"/>
        <color indexed="30"/>
        <rFont val="Arial"/>
        <family val="2"/>
      </rPr>
      <t>3.</t>
    </r>
    <r>
      <rPr>
        <b/>
        <sz val="16"/>
        <color indexed="30"/>
        <rFont val="Times New Roman"/>
        <family val="1"/>
      </rPr>
      <t xml:space="preserve">    </t>
    </r>
    <r>
      <rPr>
        <b/>
        <sz val="16"/>
        <color indexed="30"/>
        <rFont val="Arial"/>
        <family val="2"/>
      </rPr>
      <t>DARBĪBAS SEGMENTU INFORMĀCIJA</t>
    </r>
  </si>
  <si>
    <t>Ražošana un tirdzniecība</t>
  </si>
  <si>
    <t>Generation and trade</t>
  </si>
  <si>
    <t>KOPĀ Koncerns</t>
  </si>
  <si>
    <t>KOPĀ aktīvi</t>
  </si>
  <si>
    <t>Profit of operating segments</t>
  </si>
  <si>
    <t>Profit before corporate income tax</t>
  </si>
  <si>
    <t>Assets of operating segments</t>
  </si>
  <si>
    <t>TOTAL assets</t>
  </si>
  <si>
    <r>
      <t>4.</t>
    </r>
    <r>
      <rPr>
        <b/>
        <sz val="16"/>
        <color indexed="30"/>
        <rFont val="Times New Roman"/>
        <family val="1"/>
      </rPr>
      <t xml:space="preserve">    </t>
    </r>
    <r>
      <rPr>
        <b/>
        <sz val="16"/>
        <color indexed="30"/>
        <rFont val="Arial"/>
        <family val="2"/>
      </rPr>
      <t>IEŅĒMUMI</t>
    </r>
  </si>
  <si>
    <r>
      <t>5.</t>
    </r>
    <r>
      <rPr>
        <b/>
        <sz val="16"/>
        <color indexed="30"/>
        <rFont val="Times New Roman"/>
        <family val="1"/>
      </rPr>
      <t xml:space="preserve">    </t>
    </r>
    <r>
      <rPr>
        <b/>
        <sz val="16"/>
        <color indexed="30"/>
        <rFont val="Arial"/>
        <family val="2"/>
      </rPr>
      <t xml:space="preserve">IZLIETOTĀS IZEJVIELAS UN MATERIĀLI </t>
    </r>
  </si>
  <si>
    <r>
      <t>6.</t>
    </r>
    <r>
      <rPr>
        <b/>
        <sz val="16"/>
        <color indexed="30"/>
        <rFont val="Times New Roman"/>
        <family val="1"/>
      </rPr>
      <t xml:space="preserve">    </t>
    </r>
    <r>
      <rPr>
        <b/>
        <sz val="16"/>
        <color indexed="30"/>
        <rFont val="Arial"/>
        <family val="2"/>
      </rPr>
      <t>UZŅĒMUMU IENĀKUMA NODOKLIS</t>
    </r>
  </si>
  <si>
    <r>
      <t>7.</t>
    </r>
    <r>
      <rPr>
        <b/>
        <sz val="16"/>
        <color indexed="30"/>
        <rFont val="Times New Roman"/>
        <family val="1"/>
      </rPr>
      <t xml:space="preserve">    </t>
    </r>
    <r>
      <rPr>
        <b/>
        <sz val="16"/>
        <color indexed="30"/>
        <rFont val="Arial"/>
        <family val="2"/>
      </rPr>
      <t>NEMATERIĀLIE IEGULDĪJUMI UN PAMATLĪDZEKĻI</t>
    </r>
  </si>
  <si>
    <t>8. KRĀJUMI</t>
  </si>
  <si>
    <t>Transfers to property, plant and equipment</t>
  </si>
  <si>
    <t>Increase due to property, plant and equipment revaluation</t>
  </si>
  <si>
    <t>Impairment charge due to property, plant and equipment revaluation</t>
  </si>
  <si>
    <t>Transfers from intangible assets</t>
  </si>
  <si>
    <t>Atlikusī vērtība pārskata perioda sākumā</t>
  </si>
  <si>
    <t>Pārgrupēts uz pamatlīdzekļiem</t>
  </si>
  <si>
    <t>Atlikusī vērtība pārskata perioda beigās</t>
  </si>
  <si>
    <t>Pārgrupēts no nemateriāliem ieguldījumiem</t>
  </si>
  <si>
    <t>Aktīvu vērtības (samazinājums) / pieaugums</t>
  </si>
  <si>
    <t>TOTAL inventories</t>
  </si>
  <si>
    <t>Movements on allowances for inventories</t>
  </si>
  <si>
    <t xml:space="preserve">  </t>
  </si>
  <si>
    <t>Atrašanās vieta / Country of incorpo-ration</t>
  </si>
  <si>
    <t>Uzņēmēj-darbības veids / Business activity
held</t>
  </si>
  <si>
    <t>Meitassabiedrības:</t>
  </si>
  <si>
    <t>Subsidiaries:</t>
  </si>
  <si>
    <t>AS „Latvijas elektriskie tīkli”</t>
  </si>
  <si>
    <t>Latvijas elektriskie tīkli AS</t>
  </si>
  <si>
    <t>Latvija</t>
  </si>
  <si>
    <t>Latvia</t>
  </si>
  <si>
    <t>AS „Sadales tīkls”</t>
  </si>
  <si>
    <t>Sadales tīkls AS</t>
  </si>
  <si>
    <t>Elektroenerģijas sadale</t>
  </si>
  <si>
    <t>Electricity distribution</t>
  </si>
  <si>
    <t>AS „Enerģijas publiskais tirgotājs" *</t>
  </si>
  <si>
    <t>Elektroenerģijas obligātā iepirkuma administrēšana</t>
  </si>
  <si>
    <t>Management of the mandatory procurement process</t>
  </si>
  <si>
    <t>Elektrum Eesti OÜ</t>
  </si>
  <si>
    <t>Igaunija</t>
  </si>
  <si>
    <t>Elektroenerģijas pārdošana</t>
  </si>
  <si>
    <t>Estonia</t>
  </si>
  <si>
    <t>Electricity supply</t>
  </si>
  <si>
    <t>Elektrum Lietuva, UAB</t>
  </si>
  <si>
    <t>Lietuva</t>
  </si>
  <si>
    <t>Lithuania</t>
  </si>
  <si>
    <t xml:space="preserve">SIA „Liepājas enerģija” </t>
  </si>
  <si>
    <t>Liepājas enerģija SIA</t>
  </si>
  <si>
    <t xml:space="preserve">Thermal energy generation and supply in Liepaja city, electricity generation </t>
  </si>
  <si>
    <t>Pārējie ilgtermiņa finanšu ieguldījumi:</t>
  </si>
  <si>
    <t>Other non–current financial investments:</t>
  </si>
  <si>
    <t>AS „Pirmais Slēgtais Pensiju Fonds”</t>
  </si>
  <si>
    <t>Pirmais Slēgtais Pensiju Fonds AS</t>
  </si>
  <si>
    <t>Pensiju plānu pārvaldīšana</t>
  </si>
  <si>
    <t>Management of pension plans</t>
  </si>
  <si>
    <t>AS „Rīgas siltums”</t>
  </si>
  <si>
    <t>Rīgas siltums AS</t>
  </si>
  <si>
    <t>0,0051%</t>
  </si>
  <si>
    <t>Thermal energy generation and supply in Riga, electricity generation</t>
  </si>
  <si>
    <t>9. ILGTERMIŅA FINANŠU IEGULDĪJUMI</t>
  </si>
  <si>
    <t xml:space="preserve">        </t>
  </si>
  <si>
    <t>NON-CURRENT FINANCIAL INVESTMENTS</t>
  </si>
  <si>
    <r>
      <t>13.</t>
    </r>
    <r>
      <rPr>
        <b/>
        <sz val="12"/>
        <color indexed="30"/>
        <rFont val="Times New Roman"/>
        <family val="1"/>
      </rPr>
      <t>  </t>
    </r>
    <r>
      <rPr>
        <b/>
        <sz val="12"/>
        <color indexed="30"/>
        <rFont val="Arial"/>
        <family val="2"/>
      </rPr>
      <t>DARĪJUMI AR SAISTĪTAJĀM PUSĒM</t>
    </r>
  </si>
  <si>
    <t>Sabiedrības līdzdalības daļas (%) meitassabiedrībās un pārējie ilgtermiņa finanšu ieguldījumi:</t>
  </si>
  <si>
    <t>The Company's participating interest in subsidiaries (%) and other non–current financial investments:</t>
  </si>
  <si>
    <t>Companies</t>
  </si>
  <si>
    <t>Enerģijas publiskais tirgotājs AS</t>
  </si>
  <si>
    <t>Interest held, %</t>
  </si>
  <si>
    <t>The Company owns 46.30% of the shares of the closed pension fund Pirmais Slēgtais Pensiju Fonds AS. However, the Company is only a nominal shareholder as all risks and benefits arising from associate’s activities will accrue to the Company’s employees who are members of the pension fund. Therefore, investment in Pirmais Slēgtais Pensiju Fonds AS is valued at cost and equity method is not applied.</t>
  </si>
  <si>
    <t xml:space="preserve">Sabiedrībai pieder 46,30 % no AS „Pirmais Slēgtais Pensiju Fonds” kapitāla daļām. Tomēr Sabiedrība ir tikai nominālais akcionārs, jo visus riskus vai labumus, kas rodas sabiedrības darbības rezultātā, uzņemas vai iegūst Sabiedrības darbinieki – pensiju plāna dalībnieki. Šā iemesla dēļ ieguldījums AS „Pirmais Slēgtais Pensiju Fonds” ir novērtēts iegādes vērtībā, un netiek izmantota pašu kapitāla metode. </t>
  </si>
  <si>
    <t>Sabiedrības</t>
  </si>
  <si>
    <t>Siltumenerģijas, elektroenerģijas ražošana un pārdošana Rīgā</t>
  </si>
  <si>
    <t>Siltumenerģijas, elektroenerģijas ražošana un pārdošana Liepājā</t>
  </si>
  <si>
    <t>Uzkrājumi pircēju un pasūtītāju parādu vērtības samazinājumam:</t>
  </si>
  <si>
    <t>Norakstītie neatgūstamie debitoru parādi</t>
  </si>
  <si>
    <t>Allowances for impaired trade receivables:</t>
  </si>
  <si>
    <t>Movements in allowances for impaired trade receivables</t>
  </si>
  <si>
    <t>Unsettled revenue on mandatory procurement public service obligation (PSO) fee recognised as assets*</t>
  </si>
  <si>
    <t>Aktīvos atzītie nesaņemtie obligātā iepirkuma komponentes ieņēmumi*</t>
  </si>
  <si>
    <t>* unsettled revenue on mandatory procurement PSO fee is recognised as assets in net amount, by applying agent principle, as difference between revenue from sale of electricity in Nord Pool power exchange by market price, received mandatory procurement PSO fees, received government grant for compensating the increase of mandatory procurement costs and costs of purchased electricity under the mandatory procurement from electricity generators who generate electricity in efficient cogeneration process or using renewable energy sources, as well as guaranteed fees for installed electrical capacity in cogeneration plants (over 4 MW)</t>
  </si>
  <si>
    <t>* piemērojot aģenta uzskaites principu, aktīvos atzītie nesaņemtie obligātā iepirkuma komponentes ieņēmumi tiek atzīti neto vērtībā kā starpība starp ienākumiem no elektroenerģijas pārdošanas Nord Pool elektroenerģijas biržā par tirgus cenu, saņemtajām obligātā iepirkuma komponentēm, saņemto valsts budžeta dotāciju, kas paredzēta obligātā iepirkuma komponenšu izmaksu pieauguma kompensēšanai, un starp maksājumiem elektroenerģijas ražotājiem par obligātā iepirkuma ietvaros iepirkto elektroenerģiju un garantētās jaudas maksājumiem par elektrostacijās uzstādīto elektrisko jaudu (virs 4 MW)</t>
  </si>
  <si>
    <t>Līdz termiņa beigām turēto finanšu aktīvu atlikusī uzskaites vērtība:</t>
  </si>
  <si>
    <t>Līdz termiņa beigām turēti finanšu aktīvi:</t>
  </si>
  <si>
    <t xml:space="preserve">      – īstermiņa daļa</t>
  </si>
  <si>
    <t xml:space="preserve">     – current</t>
  </si>
  <si>
    <t xml:space="preserve">      – ilgtermiņa daļa</t>
  </si>
  <si>
    <t>KOPĀ līdz termiņa beigām turēti finanšu aktīvi</t>
  </si>
  <si>
    <t>a) Līdz termiņa beigām turētie finanšu aktīvi</t>
  </si>
  <si>
    <t xml:space="preserve">     – non-current</t>
  </si>
  <si>
    <t>b) Aizņēmumi</t>
  </si>
  <si>
    <t xml:space="preserve">   Emitēto parāda vērtspapīru (obligāciju) īstermiņa daļa</t>
  </si>
  <si>
    <t xml:space="preserve">   Īstermiņa aizņēmumi no kredītiestādēm</t>
  </si>
  <si>
    <t>b) Borrowings</t>
  </si>
  <si>
    <t xml:space="preserve">  Current portion of issued debt securities (bonds)</t>
  </si>
  <si>
    <t xml:space="preserve">  Current borrowings from financial institutions</t>
  </si>
  <si>
    <t>Changes in outstanding value of issued debt securities (bonds)</t>
  </si>
  <si>
    <t>c) Atvasinātie finanšu instrumenti</t>
  </si>
  <si>
    <t>c) Derivative financial instruments</t>
  </si>
  <si>
    <t>I) Procentu likmju mijmaiņas darījumi</t>
  </si>
  <si>
    <t>I) Interest rate swaps</t>
  </si>
  <si>
    <r>
      <rPr>
        <b/>
        <i/>
        <sz val="9"/>
        <rFont val="Arial"/>
        <family val="2"/>
      </rPr>
      <t>Latvenergo</t>
    </r>
    <r>
      <rPr>
        <b/>
        <sz val="9"/>
        <rFont val="Arial"/>
        <family val="2"/>
      </rPr>
      <t xml:space="preserve"> koncerna un Sabiedrības procentu likmju mijmaiņas darījumu patieso vērtību izmaiņas:</t>
    </r>
  </si>
  <si>
    <t>Saistības / Liabilities</t>
  </si>
  <si>
    <t>Aktīvi / Assets</t>
  </si>
  <si>
    <t>Patiesās vērtības atlikums pārskata perioda sākumā</t>
  </si>
  <si>
    <t>Patiesās vērtības atlikums pārskata perioda beigās</t>
  </si>
  <si>
    <t>Outstanding fair value at the beginning of the period</t>
  </si>
  <si>
    <t>Outstanding fair value at the end of the period</t>
  </si>
  <si>
    <t>Iekļauts peļņas vai zaudējumu aprēķinā, neto</t>
  </si>
  <si>
    <r>
      <t xml:space="preserve">Fair value changes of the </t>
    </r>
    <r>
      <rPr>
        <b/>
        <i/>
        <sz val="9"/>
        <rFont val="Arial"/>
        <family val="2"/>
      </rPr>
      <t>Latvenergo</t>
    </r>
    <r>
      <rPr>
        <b/>
        <sz val="9"/>
        <rFont val="Arial"/>
        <family val="2"/>
      </rPr>
      <t xml:space="preserve"> Group's and the Company's interest rate swaps:</t>
    </r>
  </si>
  <si>
    <t>Included in the Statement of Profit or Loss, net</t>
  </si>
  <si>
    <t>II) Electricity forwards and futures</t>
  </si>
  <si>
    <r>
      <t xml:space="preserve">Fair value changes of the </t>
    </r>
    <r>
      <rPr>
        <b/>
        <i/>
        <sz val="9"/>
        <rFont val="Arial"/>
        <family val="2"/>
      </rPr>
      <t>Latvenergo</t>
    </r>
    <r>
      <rPr>
        <b/>
        <sz val="9"/>
        <rFont val="Arial"/>
        <family val="2"/>
      </rPr>
      <t xml:space="preserve"> Group's and the Company's electricity forward and future contracts:</t>
    </r>
  </si>
  <si>
    <t>Included in the Statement of Profit or Loss (Note 5)</t>
  </si>
  <si>
    <t>II) Elektroenerģijas cenu nākotnes darījumi</t>
  </si>
  <si>
    <r>
      <rPr>
        <b/>
        <i/>
        <sz val="9"/>
        <rFont val="Arial"/>
        <family val="2"/>
      </rPr>
      <t>Latvenergo</t>
    </r>
    <r>
      <rPr>
        <b/>
        <sz val="9"/>
        <rFont val="Arial"/>
        <family val="2"/>
      </rPr>
      <t xml:space="preserve"> koncerna un Sabiedrības elektroenerģijas cenu nākotnes darījumu patieso vērtību izmaiņas:</t>
    </r>
  </si>
  <si>
    <t>Iekļauts peļņas vai zaudējumu aprēķinā (5. pielikums)</t>
  </si>
  <si>
    <t>a) ieņēmumi un izmaksas no darījumiem ar meitassabiedrībām</t>
  </si>
  <si>
    <t>a) Income and expenses from transactions with subsidiaries</t>
  </si>
  <si>
    <t>Ieņēmumi:</t>
  </si>
  <si>
    <t>Income:</t>
  </si>
  <si>
    <t>Expenses:</t>
  </si>
  <si>
    <t>Izmaksas:</t>
  </si>
  <si>
    <t xml:space="preserve">    including expenses from transactions with subsidiaries recognised in net amount through profit or loss:</t>
  </si>
  <si>
    <t xml:space="preserve">   tai skaitā izmaksas no darījumiem ar meitassabiedrībām, kas atzītas peļņas vai zaudējumu aprēķinā neto vērtībā:</t>
  </si>
  <si>
    <t>b) Balances at the end of the period arising from sales/purchases of goods and services:</t>
  </si>
  <si>
    <t>b) gada beigu bilances atlikumi, kas ir radušies no pārdotām/ iepirktām precēm un sniegtajiem/saņemtajiem pakalpojumiem:</t>
  </si>
  <si>
    <t>Debitoru parādi:</t>
  </si>
  <si>
    <t>Avansa maksājums par krājumiem:</t>
  </si>
  <si>
    <t>Kreditoru saistības:</t>
  </si>
  <si>
    <t>* avansa maksājums meitassabiedrībai Elektrum Eesti OÜ</t>
  </si>
  <si>
    <t>** AS „Pirmais Slēgtais Pensiju fonds”</t>
  </si>
  <si>
    <t>c) Accrued income raised from transactions with related parties:</t>
  </si>
  <si>
    <t>c) uzkrātie ieņēmumi, kas radušies no darījumiem ar saistītajām pusēm:</t>
  </si>
  <si>
    <t>d) Accrued expenses raised from transactions with related parties:</t>
  </si>
  <si>
    <t>d) uzkrātās saistības, kas radušās no darījumiem ar saistītajām pusēm:</t>
  </si>
  <si>
    <t>Kopā ilgtermiņa aizdevumi</t>
  </si>
  <si>
    <t>Ilgtermiņa aizdevumu  īstermiņa daļa</t>
  </si>
  <si>
    <t>Kopā īstermiņa aizdevumi</t>
  </si>
  <si>
    <t xml:space="preserve">Total current loans </t>
  </si>
  <si>
    <t>Kopā aizdevumi meitassabiedrībām</t>
  </si>
  <si>
    <t>TOTAL loans to subsidiaries</t>
  </si>
  <si>
    <t>e) aizdevumi saistītajām pusēm</t>
  </si>
  <si>
    <t>AS „Enerģijas publiskais tirgotājs</t>
  </si>
  <si>
    <t>Movement in loans issued by the Company:</t>
  </si>
  <si>
    <t>Izmaiņas Sabiedrības izsniegtajos aizdevumos:</t>
  </si>
  <si>
    <t>Sabiedrības ilgtermiņa un īstermiņa aizdevumi saistītajām pusēm:</t>
  </si>
  <si>
    <t>e) Loans to related parties</t>
  </si>
  <si>
    <t>The Company's non-current and current loans to related parties:</t>
  </si>
  <si>
    <t>–</t>
  </si>
  <si>
    <t>Pielikums / Notes</t>
  </si>
  <si>
    <t>Dividendes par 2016. gadu</t>
  </si>
  <si>
    <t>Dividends for 2016</t>
  </si>
  <si>
    <t>Ieņēmumi no parāda vērtspapīru (obligāciju) emisijas</t>
  </si>
  <si>
    <t>Proceeds from issued debt securities (bonds)</t>
  </si>
  <si>
    <t>Dividends paid to equity holder of the Parent Company</t>
  </si>
  <si>
    <t>Dividends paid to non–controlling interests</t>
  </si>
  <si>
    <t>Mazākumdaļai izmaksātās dividendes</t>
  </si>
  <si>
    <t>Mātessabiedrības akcionāram izmaksātās dividendes</t>
  </si>
  <si>
    <t>Net (decrease) / increase in cash and cash equivalents</t>
  </si>
  <si>
    <t>Proceeds from redemption of held–to–maturity assets</t>
  </si>
  <si>
    <t>Ieņēmumi no ieguldījumiem meitassabiedrībās</t>
  </si>
  <si>
    <t>Net cash flows used in financing activities</t>
  </si>
  <si>
    <t>Enerģijas pārdošana un ar to saistītie pakalpojumi</t>
  </si>
  <si>
    <t>Trade of energy and related supply services</t>
  </si>
  <si>
    <t xml:space="preserve">   Zaudējumi / (ieņēmumi) no elektroenerģijas cenu mijmaiņas darījumu patiesās vērtības izmaiņām (12 c, II pielikums)</t>
  </si>
  <si>
    <t xml:space="preserve">   Fair value loss / (revenue) on electricity forwards and futures (Note 12 c, II)</t>
  </si>
  <si>
    <t>Emitēto parāda vērtspapīru (obligāciju) vērtības izmaiņas</t>
  </si>
  <si>
    <t>* iekļaujot saimniecisko patēriņu</t>
  </si>
  <si>
    <t>Pārdotā elektroenerģija</t>
  </si>
  <si>
    <t xml:space="preserve">          Mazumtirdzniecība*</t>
  </si>
  <si>
    <t>Retail sales*</t>
  </si>
  <si>
    <t>Vispārējie ieņēmumi / (zaudējumi), kas pārklasificējami uz pelņu vai zaudējumiem nākamajos periodos (atskaitot nodokļus):</t>
  </si>
  <si>
    <t>Other comprehensive income / (loss) to be reclassified to profit or loss in subsequent periods (net of tax):</t>
  </si>
  <si>
    <t xml:space="preserve">   - ieņēmumi / (zaudējumi) no riska ierobežošanas rezerves izmaiņām</t>
  </si>
  <si>
    <t xml:space="preserve">   - income / (losses) from change in hedge reserve</t>
  </si>
  <si>
    <t>Neto vispārējie ieņēmumi / (zaudējumi), kas pārklasificējami uz pelņu vai zaudējumiem nākamajos periodos</t>
  </si>
  <si>
    <t>Net other comprehensive income / (loss) to be reclassified to profit or loss in subsequent periods</t>
  </si>
  <si>
    <t>KOPĀ vispārējie ieņēmumi / (zaudējumi) pārskata periodā, atskaitot nodokļus</t>
  </si>
  <si>
    <t>TOTAL other comprehensive income / (loss) for the period, net of tax</t>
  </si>
  <si>
    <t xml:space="preserve">  Non–control– ling interests</t>
  </si>
  <si>
    <t>Neto naudas un tās ekvivalentu (samazinājums) / pieaugums</t>
  </si>
  <si>
    <t>Prepayments for inventories</t>
  </si>
  <si>
    <t>Proceeds from investments in subsidiaries</t>
  </si>
  <si>
    <t xml:space="preserve">          Vairumtirdzniecība**</t>
  </si>
  <si>
    <t>Wholesales**</t>
  </si>
  <si>
    <t>** tai skaitā obligātā iepirkuma ietvaros iepirktās                                 enerģijas pārdošana Nord Pool</t>
  </si>
  <si>
    <t>Other non–current receivables</t>
  </si>
  <si>
    <t>Investments in held–to–maturity financial assets</t>
  </si>
  <si>
    <t>Non–current loans to subsidiaries</t>
  </si>
  <si>
    <t>Non–current financial investments</t>
  </si>
  <si>
    <t>Non–current assets</t>
  </si>
  <si>
    <t>TOTAL non–current assets</t>
  </si>
  <si>
    <t>Non–controlling interests</t>
  </si>
  <si>
    <t>Non–current liabilities</t>
  </si>
  <si>
    <t>Total non–current liabilities</t>
  </si>
  <si>
    <t xml:space="preserve">  - Non–controlling interests</t>
  </si>
  <si>
    <t>Moody’s credit rating</t>
  </si>
  <si>
    <t>** including sale of energy purchased within the mandatory procurement on the Nord Pool</t>
  </si>
  <si>
    <t>* including operating consumption</t>
  </si>
  <si>
    <t xml:space="preserve"> – amortizācija un nolietojums, ilgtermiņa aktīvu vērtības samazinājums</t>
  </si>
  <si>
    <t xml:space="preserve"> – finanšu korekcijas, neto</t>
  </si>
  <si>
    <t xml:space="preserve"> – citas korekcijas</t>
  </si>
  <si>
    <t xml:space="preserve"> – Other adjustments</t>
  </si>
  <si>
    <t xml:space="preserve"> – Net financial adjustments</t>
  </si>
  <si>
    <t xml:space="preserve"> – Amortisation, depreciation and impairment of non–current assets</t>
  </si>
  <si>
    <t>Inter–segment</t>
  </si>
  <si>
    <t>Held–to–maturity financial assets</t>
  </si>
  <si>
    <t>– par siltumenerģiju</t>
  </si>
  <si>
    <t>– citi pircēji un pasūtītāji</t>
  </si>
  <si>
    <t>– meitassabiedrības (13 b, c pielikums)</t>
  </si>
  <si>
    <t>– Heating customers</t>
  </si>
  <si>
    <t>– Other trade receivables</t>
  </si>
  <si>
    <t>– Subsidiaries (Note 13 b, c)</t>
  </si>
  <si>
    <t>Short–term bank deposits</t>
  </si>
  <si>
    <t>a) Held–to–maturity financial assets</t>
  </si>
  <si>
    <t>Carrying amount of held–to–maturity financial assets:</t>
  </si>
  <si>
    <t>Held–to–maturity financial assets:</t>
  </si>
  <si>
    <t>Total held–to–maturity financial assets</t>
  </si>
  <si>
    <t>Non–current borrowings from financial institutions</t>
  </si>
  <si>
    <t xml:space="preserve">  Current portion of non–current borrowings from financial institutions</t>
  </si>
  <si>
    <t xml:space="preserve">  Accrued interest on non–current borrowings</t>
  </si>
  <si>
    <t xml:space="preserve">  – AS „Sadales tīkls”</t>
  </si>
  <si>
    <t xml:space="preserve">  – AS „Enerģijas publiskais tirgotājs”</t>
  </si>
  <si>
    <t xml:space="preserve">  – Sadales tīkls AS</t>
  </si>
  <si>
    <t xml:space="preserve">  – Enerģijas publiskais tirgotājs AS</t>
  </si>
  <si>
    <t xml:space="preserve"> – meitassabiedrības (8. pielikums)*</t>
  </si>
  <si>
    <t xml:space="preserve"> – meitassabiedrības (10. a pielikums)</t>
  </si>
  <si>
    <t xml:space="preserve"> – pārējās saistītās personas**</t>
  </si>
  <si>
    <t xml:space="preserve"> – meitassabiedrības</t>
  </si>
  <si>
    <t xml:space="preserve"> – Subsidiaries</t>
  </si>
  <si>
    <t>Other trade receivables</t>
  </si>
  <si>
    <t>Other trade payables</t>
  </si>
  <si>
    <t xml:space="preserve"> – Subsidiaries (Note 10 a)</t>
  </si>
  <si>
    <t xml:space="preserve"> –  Subsidiaries (Note 8)*</t>
  </si>
  <si>
    <t>* advance payment for subsidiary - Elektrum Eesti OÜ</t>
  </si>
  <si>
    <t>** Pirmais Slēgtais Pensiju fonds AS</t>
  </si>
  <si>
    <t xml:space="preserve"> – par pārdotajām precēm un sniegtajiem pakalpojumiem (10. a pielikums)</t>
  </si>
  <si>
    <t xml:space="preserve"> – par aizdevuma procentu ieņēmumiem (10. a pielikums)</t>
  </si>
  <si>
    <t xml:space="preserve"> – par iepirktajām precēm un saņemtajiem pakalpojumiem</t>
  </si>
  <si>
    <t xml:space="preserve"> – For goods sold / services received from subsidiaries (Note 10 a)</t>
  </si>
  <si>
    <t xml:space="preserve"> – For interest received from subsidiaries (Note 10 a)</t>
  </si>
  <si>
    <t xml:space="preserve"> – For purchased goods / received services from subsidiaries</t>
  </si>
  <si>
    <t>Total non–current loans</t>
  </si>
  <si>
    <t>Current portion of non–current loans</t>
  </si>
  <si>
    <t xml:space="preserve"> – Other related parties**</t>
  </si>
  <si>
    <t>NEREVIDĒTIE STARPPERIODU SAĪSINĀTIE FINANŠU PĀRSKATI PAR 9 MĒNEŠU PERIODU, KAS BEIDZAS 2017. GADA 30. SEPTEMBRĪ</t>
  </si>
  <si>
    <t>UNAUDITED CONDENSED INTERIM FINANCIAL STATEMENTS FOR THE 9–MONTH PERIOD ENDING 30 SEPTEMBER 2017</t>
  </si>
  <si>
    <t>9 mēn. 2017</t>
  </si>
  <si>
    <t>9 mēn. 2016</t>
  </si>
  <si>
    <t>9 mēn. 2015</t>
  </si>
  <si>
    <t>9 mēn. 2014</t>
  </si>
  <si>
    <t>9 mēn. 2013</t>
  </si>
  <si>
    <t>01/01-30/09/2017</t>
  </si>
  <si>
    <t>01/01-30/09/2016</t>
  </si>
  <si>
    <t>2017. gada 30. septembrī</t>
  </si>
  <si>
    <t>As of 30 September 2017</t>
  </si>
  <si>
    <t>2016. gada 30. septembrī</t>
  </si>
  <si>
    <t>As of 30 September 2016</t>
  </si>
  <si>
    <t>Periods 01/01–30/09/2017</t>
  </si>
  <si>
    <t>Period 01/01–30/09/2017</t>
  </si>
  <si>
    <t>Periods 01/01–30/09/2016</t>
  </si>
  <si>
    <t>Period 01/01–30/09/2016</t>
  </si>
  <si>
    <t>Vispārējie ieņēmumi / (zaudējumi), kas nav jāpārklasificē uz pelņu vai zaudējumiem nākamajos periodos (atskaitot nodokļus):</t>
  </si>
  <si>
    <t>Other comprehensive income / (loss) not to be reclassified to profit or loss in subsequent periods (net of tax):</t>
  </si>
  <si>
    <t xml:space="preserve">  - reversed deferred income tax on losses as a result of re-measurement on defined post-employment benefit plan</t>
  </si>
  <si>
    <t xml:space="preserve">   - reversēts atliktais ienākuma nodoklis no zaudējumiem no pēcnodarbinātības pabalstu novērtēšanas</t>
  </si>
  <si>
    <t>Neto vispārējie ieņēmumi / (zaudējumi), kas nav jāpārklasificē uz pelņu vai zaudējumiem nākamajos periodos</t>
  </si>
  <si>
    <t>Net other comprehensive income / (loss) not to be reclassified to profit or loss in subsequent periods</t>
  </si>
  <si>
    <t>Apgrozāmo līdzekļu (pieaugums) / samazinājums</t>
  </si>
  <si>
    <t>(Increase) / decrease in current assets</t>
  </si>
  <si>
    <t>Kreditoru parādu un pārējo kreditoru (samazinājums) / pieaugums</t>
  </si>
  <si>
    <t>(Decrease) / increase in trade and other payables</t>
  </si>
  <si>
    <t>9M 2017</t>
  </si>
  <si>
    <t>9M 2016</t>
  </si>
  <si>
    <t>9M 2015</t>
  </si>
  <si>
    <t>9M 2014</t>
  </si>
  <si>
    <t>9M 2013</t>
  </si>
  <si>
    <t>2017. gada 30.septembrī</t>
  </si>
  <si>
    <t>Vispārējie zaudējumi</t>
  </si>
  <si>
    <t>Other comprehensive loss</t>
  </si>
  <si>
    <t>– par elektronerģiju un gāzi un ar tiem saistītiem pakalpojumiem</t>
  </si>
  <si>
    <t>– Electricity and gas trade and related services customers</t>
  </si>
  <si>
    <t>(Atmaksāti) / izsniegti īstermiņa aizdevumi (neto)</t>
  </si>
  <si>
    <t>Izsniegti / (atmaksāti) ilgtermiņa aizdevumi (neto)</t>
  </si>
  <si>
    <t>(Repaid) / issued current loans (net)</t>
  </si>
  <si>
    <r>
      <t>Issued / (repaid) non-</t>
    </r>
    <r>
      <rPr>
        <sz val="9"/>
        <rFont val="Arial"/>
        <family val="2"/>
      </rPr>
      <t>current loans (net)</t>
    </r>
  </si>
  <si>
    <t>Iekļauts vispārējo ieņēmumu pārskatā</t>
  </si>
  <si>
    <t>Included in the Statement of Other Comprehensive Income</t>
  </si>
  <si>
    <t>Reclassified to investment properties</t>
  </si>
  <si>
    <t>Pārklasificēts uz ieguldījuma īpašumiem</t>
  </si>
  <si>
    <t>Net cash flows used in investing activities</t>
  </si>
  <si>
    <t>Net cash flows generated from operating activities</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</si>
</sst>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 numFmtId="167" formatCode="#,##0.0;\(#,##0.0\)"/>
    <numFmt numFmtId="168" formatCode="#,##0_ ;[Red]\-#,##0\ "/>
    <numFmt numFmtId="169" formatCode="#,##0.0"/>
  </numFmts>
  <fonts count="153">
    <font>
      <sz val="11"/>
      <color theme="1"/>
      <name val="Calibri"/>
      <family val="2"/>
    </font>
    <font>
      <sz val="11"/>
      <color indexed="8"/>
      <name val="Calibri"/>
      <family val="2"/>
    </font>
    <font>
      <sz val="11"/>
      <color indexed="8"/>
      <name val="Verdana"/>
      <family val="2"/>
    </font>
    <font>
      <sz val="9"/>
      <color indexed="8"/>
      <name val="Verdana"/>
      <family val="2"/>
    </font>
    <font>
      <sz val="10"/>
      <color indexed="8"/>
      <name val="Times New Roman"/>
      <family val="1"/>
    </font>
    <font>
      <b/>
      <sz val="9"/>
      <name val="Arial"/>
      <family val="2"/>
    </font>
    <font>
      <sz val="9"/>
      <color indexed="8"/>
      <name val="Arial"/>
      <family val="2"/>
    </font>
    <font>
      <b/>
      <sz val="9"/>
      <color indexed="8"/>
      <name val="Arial"/>
      <family val="2"/>
    </font>
    <font>
      <sz val="9"/>
      <name val="Arial"/>
      <family val="2"/>
    </font>
    <font>
      <b/>
      <sz val="11"/>
      <color indexed="8"/>
      <name val="Arial"/>
      <family val="2"/>
    </font>
    <font>
      <sz val="11"/>
      <color indexed="10"/>
      <name val="Arial"/>
      <family val="2"/>
    </font>
    <font>
      <b/>
      <sz val="12"/>
      <color indexed="30"/>
      <name val="Arial"/>
      <family val="2"/>
    </font>
    <font>
      <b/>
      <sz val="12"/>
      <color indexed="19"/>
      <name val="Arial"/>
      <family val="2"/>
    </font>
    <font>
      <b/>
      <i/>
      <sz val="11"/>
      <color indexed="30"/>
      <name val="Arial"/>
      <family val="2"/>
    </font>
    <font>
      <sz val="11"/>
      <color indexed="19"/>
      <name val="Arial"/>
      <family val="2"/>
    </font>
    <font>
      <b/>
      <sz val="11"/>
      <color indexed="30"/>
      <name val="Arial"/>
      <family val="2"/>
    </font>
    <font>
      <b/>
      <i/>
      <sz val="12"/>
      <color indexed="30"/>
      <name val="Arial"/>
      <family val="2"/>
    </font>
    <font>
      <sz val="10"/>
      <name val="Arial"/>
      <family val="2"/>
    </font>
    <font>
      <sz val="11"/>
      <color indexed="8"/>
      <name val="Arial"/>
      <family val="2"/>
    </font>
    <font>
      <b/>
      <sz val="7"/>
      <color indexed="30"/>
      <name val="Arial"/>
      <family val="2"/>
    </font>
    <font>
      <sz val="10"/>
      <color indexed="8"/>
      <name val="Arial"/>
      <family val="2"/>
    </font>
    <font>
      <b/>
      <sz val="10"/>
      <name val="Arial"/>
      <family val="2"/>
    </font>
    <font>
      <b/>
      <sz val="10"/>
      <color indexed="8"/>
      <name val="Arial"/>
      <family val="2"/>
    </font>
    <font>
      <b/>
      <i/>
      <sz val="10"/>
      <color indexed="8"/>
      <name val="Arial"/>
      <family val="2"/>
    </font>
    <font>
      <b/>
      <sz val="14"/>
      <color indexed="57"/>
      <name val="Arial"/>
      <family val="2"/>
    </font>
    <font>
      <b/>
      <i/>
      <u val="single"/>
      <sz val="10"/>
      <name val="Arial"/>
      <family val="2"/>
    </font>
    <font>
      <sz val="16"/>
      <color indexed="30"/>
      <name val="Arial"/>
      <family val="2"/>
    </font>
    <font>
      <b/>
      <sz val="11"/>
      <name val="Arial"/>
      <family val="2"/>
    </font>
    <font>
      <sz val="10"/>
      <color indexed="30"/>
      <name val="Arial"/>
      <family val="2"/>
    </font>
    <font>
      <b/>
      <i/>
      <sz val="9"/>
      <color indexed="8"/>
      <name val="Arial"/>
      <family val="2"/>
    </font>
    <font>
      <i/>
      <sz val="10"/>
      <color indexed="8"/>
      <name val="Arial"/>
      <family val="2"/>
    </font>
    <font>
      <b/>
      <sz val="12"/>
      <color indexed="30"/>
      <name val="Times New Roman"/>
      <family val="1"/>
    </font>
    <font>
      <i/>
      <sz val="9"/>
      <color indexed="8"/>
      <name val="Arial"/>
      <family val="2"/>
    </font>
    <font>
      <b/>
      <sz val="8"/>
      <color indexed="8"/>
      <name val="Arial"/>
      <family val="2"/>
    </font>
    <font>
      <sz val="8"/>
      <color indexed="8"/>
      <name val="Arial"/>
      <family val="2"/>
    </font>
    <font>
      <b/>
      <sz val="8"/>
      <color indexed="30"/>
      <name val="Arial"/>
      <family val="2"/>
    </font>
    <font>
      <sz val="9"/>
      <color indexed="8"/>
      <name val="Calibri"/>
      <family val="2"/>
    </font>
    <font>
      <b/>
      <sz val="8"/>
      <name val="Arial"/>
      <family val="2"/>
    </font>
    <font>
      <sz val="8"/>
      <name val="Arial"/>
      <family val="2"/>
    </font>
    <font>
      <sz val="11"/>
      <name val="Calibri"/>
      <family val="2"/>
    </font>
    <font>
      <b/>
      <sz val="10"/>
      <color indexed="8"/>
      <name val="Times New Roman"/>
      <family val="1"/>
    </font>
    <font>
      <i/>
      <sz val="9"/>
      <name val="Arial"/>
      <family val="2"/>
    </font>
    <font>
      <sz val="9"/>
      <name val="Verdana"/>
      <family val="2"/>
    </font>
    <font>
      <sz val="10"/>
      <name val="Times New Roman"/>
      <family val="1"/>
    </font>
    <font>
      <i/>
      <sz val="10"/>
      <name val="Arial"/>
      <family val="2"/>
    </font>
    <font>
      <b/>
      <sz val="10"/>
      <name val="Times New Roman"/>
      <family val="1"/>
    </font>
    <font>
      <sz val="12"/>
      <color indexed="8"/>
      <name val="Calibri"/>
      <family val="2"/>
    </font>
    <font>
      <b/>
      <sz val="10"/>
      <color indexed="30"/>
      <name val="Arial"/>
      <family val="2"/>
    </font>
    <font>
      <sz val="10"/>
      <color indexed="8"/>
      <name val="Calibri"/>
      <family val="2"/>
    </font>
    <font>
      <sz val="8"/>
      <color indexed="8"/>
      <name val="Calibri"/>
      <family val="2"/>
    </font>
    <font>
      <b/>
      <sz val="12"/>
      <name val="Arial"/>
      <family val="2"/>
    </font>
    <font>
      <b/>
      <sz val="16"/>
      <color indexed="30"/>
      <name val="Arial"/>
      <family val="2"/>
    </font>
    <font>
      <b/>
      <sz val="16"/>
      <color indexed="30"/>
      <name val="Times New Roman"/>
      <family val="1"/>
    </font>
    <font>
      <b/>
      <i/>
      <sz val="14"/>
      <color indexed="30"/>
      <name val="Arial"/>
      <family val="2"/>
    </font>
    <font>
      <b/>
      <sz val="12"/>
      <color indexed="8"/>
      <name val="Arial"/>
      <family val="2"/>
    </font>
    <font>
      <b/>
      <i/>
      <sz val="10"/>
      <color indexed="30"/>
      <name val="Arial"/>
      <family val="2"/>
    </font>
    <font>
      <i/>
      <sz val="11"/>
      <color indexed="8"/>
      <name val="Calibri"/>
      <family val="2"/>
    </font>
    <font>
      <i/>
      <sz val="8"/>
      <color indexed="8"/>
      <name val="Arial"/>
      <family val="2"/>
    </font>
    <font>
      <vertAlign val="superscript"/>
      <sz val="8"/>
      <color indexed="8"/>
      <name val="Arial"/>
      <family val="2"/>
    </font>
    <font>
      <sz val="7"/>
      <color indexed="8"/>
      <name val="Arial"/>
      <family val="2"/>
    </font>
    <font>
      <sz val="14"/>
      <color indexed="8"/>
      <name val="Calibri"/>
      <family val="2"/>
    </font>
    <font>
      <vertAlign val="superscript"/>
      <sz val="9"/>
      <color indexed="8"/>
      <name val="Arial"/>
      <family val="2"/>
    </font>
    <font>
      <vertAlign val="superscript"/>
      <sz val="9"/>
      <name val="Arial"/>
      <family val="2"/>
    </font>
    <font>
      <b/>
      <sz val="9"/>
      <color indexed="30"/>
      <name val="Arial"/>
      <family val="2"/>
    </font>
    <font>
      <b/>
      <i/>
      <sz val="9"/>
      <name val="Arial"/>
      <family val="2"/>
    </font>
    <font>
      <b/>
      <i/>
      <sz val="9"/>
      <color indexed="30"/>
      <name val="Arial"/>
      <family val="2"/>
    </font>
    <font>
      <sz val="9"/>
      <name val="Times New Roman"/>
      <family val="1"/>
    </font>
    <font>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Verdana"/>
      <family val="2"/>
    </font>
    <font>
      <b/>
      <sz val="11"/>
      <color rgb="FF054F95"/>
      <name val="Arial"/>
      <family val="2"/>
    </font>
    <font>
      <sz val="11"/>
      <color theme="1"/>
      <name val="Arial"/>
      <family val="2"/>
    </font>
    <font>
      <b/>
      <sz val="14"/>
      <color theme="6" tint="-0.24997000396251678"/>
      <name val="Arial"/>
      <family val="2"/>
    </font>
    <font>
      <sz val="16"/>
      <color rgb="FF054F95"/>
      <name val="Arial"/>
      <family val="2"/>
    </font>
    <font>
      <sz val="9"/>
      <color theme="1"/>
      <name val="Arial"/>
      <family val="2"/>
    </font>
    <font>
      <b/>
      <sz val="10"/>
      <color theme="1"/>
      <name val="Arial"/>
      <family val="2"/>
    </font>
    <font>
      <sz val="10"/>
      <color theme="1"/>
      <name val="Arial"/>
      <family val="2"/>
    </font>
    <font>
      <sz val="9"/>
      <color rgb="FF000000"/>
      <name val="Arial"/>
      <family val="2"/>
    </font>
    <font>
      <b/>
      <sz val="10"/>
      <color rgb="FF000000"/>
      <name val="Arial"/>
      <family val="2"/>
    </font>
    <font>
      <sz val="9"/>
      <color theme="1"/>
      <name val="Verdana"/>
      <family val="2"/>
    </font>
    <font>
      <sz val="10"/>
      <color rgb="FF054F95"/>
      <name val="Arial"/>
      <family val="2"/>
    </font>
    <font>
      <b/>
      <sz val="9"/>
      <color theme="1"/>
      <name val="Arial"/>
      <family val="2"/>
    </font>
    <font>
      <b/>
      <i/>
      <sz val="10"/>
      <color theme="1"/>
      <name val="Arial"/>
      <family val="2"/>
    </font>
    <font>
      <sz val="11"/>
      <color rgb="FFFF0000"/>
      <name val="Arial"/>
      <family val="2"/>
    </font>
    <font>
      <b/>
      <sz val="12"/>
      <color rgb="FF054F95"/>
      <name val="Arial"/>
      <family val="2"/>
    </font>
    <font>
      <b/>
      <i/>
      <sz val="11"/>
      <color rgb="FF054F95"/>
      <name val="Arial"/>
      <family val="2"/>
    </font>
    <font>
      <b/>
      <sz val="9"/>
      <color rgb="FF000000"/>
      <name val="Arial"/>
      <family val="2"/>
    </font>
    <font>
      <b/>
      <i/>
      <sz val="12"/>
      <color rgb="FF054F95"/>
      <name val="Arial"/>
      <family val="2"/>
    </font>
    <font>
      <b/>
      <sz val="11"/>
      <color rgb="FF000000"/>
      <name val="Arial"/>
      <family val="2"/>
    </font>
    <font>
      <sz val="11"/>
      <color rgb="FF669900"/>
      <name val="Arial"/>
      <family val="2"/>
    </font>
    <font>
      <b/>
      <sz val="12"/>
      <color rgb="FF669900"/>
      <name val="Arial"/>
      <family val="2"/>
    </font>
    <font>
      <sz val="10"/>
      <color theme="1"/>
      <name val="Times New Roman"/>
      <family val="1"/>
    </font>
    <font>
      <i/>
      <sz val="9"/>
      <color theme="1"/>
      <name val="Arial"/>
      <family val="2"/>
    </font>
    <font>
      <b/>
      <sz val="11"/>
      <color theme="1"/>
      <name val="Arial"/>
      <family val="2"/>
    </font>
    <font>
      <sz val="9"/>
      <color theme="1"/>
      <name val="Calibri"/>
      <family val="2"/>
    </font>
    <font>
      <b/>
      <i/>
      <sz val="9"/>
      <color theme="1"/>
      <name val="Arial"/>
      <family val="2"/>
    </font>
    <font>
      <b/>
      <sz val="8"/>
      <color rgb="FF054F95"/>
      <name val="Arial"/>
      <family val="2"/>
    </font>
    <font>
      <sz val="8"/>
      <color rgb="FF000000"/>
      <name val="Arial"/>
      <family val="2"/>
    </font>
    <font>
      <sz val="10"/>
      <color rgb="FF000000"/>
      <name val="Arial"/>
      <family val="2"/>
    </font>
    <font>
      <b/>
      <sz val="10"/>
      <color theme="1"/>
      <name val="Times New Roman"/>
      <family val="1"/>
    </font>
    <font>
      <sz val="12"/>
      <color theme="1"/>
      <name val="Calibri"/>
      <family val="2"/>
    </font>
    <font>
      <b/>
      <sz val="10"/>
      <color rgb="FF054F95"/>
      <name val="Arial"/>
      <family val="2"/>
    </font>
    <font>
      <sz val="10"/>
      <color theme="1"/>
      <name val="Calibri"/>
      <family val="2"/>
    </font>
    <font>
      <sz val="8"/>
      <color theme="1"/>
      <name val="Calibri"/>
      <family val="2"/>
    </font>
    <font>
      <sz val="8"/>
      <color theme="1"/>
      <name val="Arial"/>
      <family val="2"/>
    </font>
    <font>
      <b/>
      <sz val="8"/>
      <color rgb="FF000000"/>
      <name val="Arial"/>
      <family val="2"/>
    </font>
    <font>
      <b/>
      <sz val="16"/>
      <color rgb="FF054F95"/>
      <name val="Arial"/>
      <family val="2"/>
    </font>
    <font>
      <b/>
      <i/>
      <sz val="14"/>
      <color rgb="FF054F95"/>
      <name val="Arial"/>
      <family val="2"/>
    </font>
    <font>
      <b/>
      <sz val="12"/>
      <color theme="1"/>
      <name val="Arial"/>
      <family val="2"/>
    </font>
    <font>
      <i/>
      <sz val="10"/>
      <color theme="1"/>
      <name val="Arial"/>
      <family val="2"/>
    </font>
    <font>
      <i/>
      <sz val="11"/>
      <color theme="1"/>
      <name val="Calibri"/>
      <family val="2"/>
    </font>
    <font>
      <vertAlign val="superscript"/>
      <sz val="8"/>
      <color theme="1"/>
      <name val="Arial"/>
      <family val="2"/>
    </font>
    <font>
      <i/>
      <sz val="8"/>
      <color theme="1"/>
      <name val="Arial"/>
      <family val="2"/>
    </font>
    <font>
      <sz val="7"/>
      <color theme="1"/>
      <name val="Arial"/>
      <family val="2"/>
    </font>
    <font>
      <sz val="14"/>
      <color theme="1"/>
      <name val="Calibri"/>
      <family val="2"/>
    </font>
    <font>
      <vertAlign val="superscript"/>
      <sz val="8"/>
      <color rgb="FF000000"/>
      <name val="Arial"/>
      <family val="2"/>
    </font>
    <font>
      <sz val="7"/>
      <color rgb="FF000000"/>
      <name val="Arial"/>
      <family val="2"/>
    </font>
    <font>
      <b/>
      <sz val="8"/>
      <color theme="1"/>
      <name val="Arial"/>
      <family val="2"/>
    </font>
    <font>
      <b/>
      <i/>
      <sz val="10"/>
      <color rgb="FF054F95"/>
      <name val="Arial"/>
      <family val="2"/>
    </font>
    <font>
      <b/>
      <sz val="9"/>
      <color rgb="FF054F95"/>
      <name val="Arial"/>
      <family val="2"/>
    </font>
    <font>
      <i/>
      <sz val="9"/>
      <color rgb="FF000000"/>
      <name val="Arial"/>
      <family val="2"/>
    </font>
    <font>
      <b/>
      <i/>
      <sz val="9"/>
      <color rgb="FF054F95"/>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ECFF"/>
        <bgColor indexed="64"/>
      </patternFill>
    </fill>
    <fill>
      <patternFill patternType="solid">
        <fgColor theme="0"/>
        <bgColor indexed="64"/>
      </patternFill>
    </fill>
    <fill>
      <patternFill patternType="solid">
        <fgColor rgb="FFD8ECF9"/>
        <bgColor indexed="64"/>
      </patternFill>
    </fill>
    <fill>
      <patternFill patternType="solid">
        <fgColor rgb="FFFFFFFF"/>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rgb="FF054F95"/>
      </top>
      <bottom style="thin">
        <color rgb="FF054F95"/>
      </bottom>
    </border>
    <border>
      <left/>
      <right/>
      <top/>
      <bottom style="thin">
        <color rgb="FF054F95"/>
      </bottom>
    </border>
    <border>
      <left/>
      <right/>
      <top style="thin">
        <color rgb="FF054F95"/>
      </top>
      <bottom/>
    </border>
    <border>
      <left/>
      <right/>
      <top style="thick">
        <color rgb="FF054F95"/>
      </top>
      <bottom style="thin">
        <color rgb="FF054F95"/>
      </bottom>
    </border>
    <border>
      <left/>
      <right/>
      <top/>
      <bottom style="thick">
        <color rgb="FF054F95"/>
      </bottom>
    </border>
    <border>
      <left/>
      <right/>
      <top style="thick">
        <color rgb="FF054F95"/>
      </top>
      <bottom/>
    </border>
    <border>
      <left/>
      <right/>
      <top style="thin">
        <color rgb="FF054F95"/>
      </top>
      <bottom style="thick">
        <color rgb="FF054F95"/>
      </bottom>
    </border>
    <border>
      <left/>
      <right/>
      <top style="medium">
        <color rgb="FF054F95"/>
      </top>
      <bottom/>
    </border>
    <border>
      <left/>
      <right/>
      <top/>
      <bottom style="medium">
        <color rgb="FF054F95"/>
      </bottom>
    </border>
    <border>
      <left/>
      <right/>
      <top style="thin">
        <color rgb="FF054F95"/>
      </top>
      <bottom style="medium">
        <color rgb="FF054F95"/>
      </bottom>
    </border>
    <border>
      <left/>
      <right/>
      <top style="thin">
        <color rgb="FF054F95"/>
      </top>
      <bottom style="double">
        <color rgb="FF054F95"/>
      </bottom>
    </border>
    <border>
      <left style="thin">
        <color rgb="FF054F95"/>
      </left>
      <right style="thin">
        <color rgb="FF054F95"/>
      </right>
      <top style="thin">
        <color rgb="FF054F95"/>
      </top>
      <bottom style="thin">
        <color rgb="FF054F95"/>
      </bottom>
    </border>
    <border>
      <left style="thin">
        <color rgb="FF054F95"/>
      </left>
      <right style="thin">
        <color rgb="FF054F95"/>
      </right>
      <top style="thin">
        <color rgb="FF054F95"/>
      </top>
      <bottom style="thick">
        <color rgb="FF054F95"/>
      </bottom>
    </border>
    <border>
      <left style="thin">
        <color rgb="FF054F95"/>
      </left>
      <right style="thin">
        <color rgb="FF054F95"/>
      </right>
      <top/>
      <bottom style="thin">
        <color rgb="FF054F95"/>
      </bottom>
    </border>
    <border>
      <left style="thin">
        <color rgb="FF054F95"/>
      </left>
      <right style="thin">
        <color rgb="FF054F95"/>
      </right>
      <top/>
      <bottom/>
    </border>
    <border>
      <left/>
      <right/>
      <top style="medium">
        <color rgb="FF054F95"/>
      </top>
      <bottom style="thin">
        <color rgb="FF054F95"/>
      </bottom>
    </border>
    <border>
      <left style="thin">
        <color rgb="FF054F95"/>
      </left>
      <right/>
      <top/>
      <bottom/>
    </border>
    <border>
      <left style="thin">
        <color rgb="FF054F95"/>
      </left>
      <right/>
      <top style="thin">
        <color rgb="FF054F95"/>
      </top>
      <bottom style="thick">
        <color rgb="FF054F95"/>
      </bottom>
    </border>
    <border>
      <left style="thin">
        <color rgb="FF054F95"/>
      </left>
      <right/>
      <top style="thin">
        <color rgb="FF054F95"/>
      </top>
      <bottom style="thin">
        <color rgb="FF054F95"/>
      </bottom>
    </border>
    <border>
      <left style="thin">
        <color rgb="FF054F95"/>
      </left>
      <right/>
      <top style="thin">
        <color rgb="FF054F95"/>
      </top>
      <bottom/>
    </border>
    <border>
      <left style="thin">
        <color rgb="FF054F95"/>
      </left>
      <right/>
      <top style="thin">
        <color rgb="FF054F95"/>
      </top>
      <bottom style="medium">
        <color rgb="FF054F95"/>
      </bottom>
    </border>
    <border>
      <left/>
      <right style="thin">
        <color rgb="FF054F95"/>
      </right>
      <top/>
      <bottom/>
    </border>
    <border>
      <left/>
      <right style="thin">
        <color rgb="FF054F95"/>
      </right>
      <top style="thin">
        <color rgb="FF054F95"/>
      </top>
      <bottom/>
    </border>
    <border>
      <left/>
      <right style="thin">
        <color rgb="FF054F95"/>
      </right>
      <top style="thin">
        <color rgb="FF054F95"/>
      </top>
      <bottom style="thin">
        <color rgb="FF054F95"/>
      </bottom>
    </border>
    <border>
      <left/>
      <right style="thin">
        <color rgb="FF054F95"/>
      </right>
      <top/>
      <bottom style="thin">
        <color rgb="FF054F95"/>
      </bottom>
    </border>
    <border>
      <left/>
      <right style="thin">
        <color rgb="FF054F95"/>
      </right>
      <top style="thin">
        <color rgb="FF054F95"/>
      </top>
      <bottom style="thick">
        <color rgb="FF054F95"/>
      </bottom>
    </border>
    <border>
      <left/>
      <right/>
      <top style="thick">
        <color rgb="FF054F95"/>
      </top>
      <bottom style="thick">
        <color rgb="FF054F95"/>
      </bottom>
    </border>
    <border>
      <left style="thin">
        <color rgb="FF054F95"/>
      </left>
      <right/>
      <top style="thick">
        <color rgb="FF054F95"/>
      </top>
      <bottom style="medium">
        <color rgb="FF054F95"/>
      </bottom>
    </border>
    <border>
      <left/>
      <right/>
      <top style="thick">
        <color rgb="FF054F95"/>
      </top>
      <bottom style="medium">
        <color rgb="FF054F95"/>
      </bottom>
    </border>
    <border>
      <left style="thin">
        <color rgb="FF054F95"/>
      </left>
      <right/>
      <top style="medium">
        <color rgb="FF054F95"/>
      </top>
      <bottom/>
    </border>
    <border>
      <left style="thin">
        <color rgb="FF054F95"/>
      </left>
      <right/>
      <top/>
      <bottom style="thin">
        <color rgb="FF054F95"/>
      </bottom>
    </border>
    <border>
      <left style="thin">
        <color rgb="FF054F95"/>
      </left>
      <right/>
      <top/>
      <bottom style="medium">
        <color rgb="FF054F95"/>
      </bottom>
    </border>
    <border>
      <left/>
      <right style="thin">
        <color rgb="FF054F95"/>
      </right>
      <top style="medium">
        <color rgb="FF054F95"/>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0" applyNumberFormat="0" applyBorder="0" applyAlignment="0" applyProtection="0"/>
    <xf numFmtId="0" fontId="86" fillId="27" borderId="1" applyNumberFormat="0" applyAlignment="0" applyProtection="0"/>
    <xf numFmtId="0" fontId="8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8" fillId="0" borderId="0" applyNumberFormat="0" applyFill="0" applyBorder="0" applyAlignment="0" applyProtection="0"/>
    <xf numFmtId="0" fontId="89" fillId="29" borderId="0" applyNumberFormat="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93" fillId="30" borderId="1" applyNumberFormat="0" applyAlignment="0" applyProtection="0"/>
    <xf numFmtId="0" fontId="94" fillId="0" borderId="6" applyNumberFormat="0" applyFill="0" applyAlignment="0" applyProtection="0"/>
    <xf numFmtId="0" fontId="95" fillId="31" borderId="0" applyNumberFormat="0" applyBorder="0" applyAlignment="0" applyProtection="0"/>
    <xf numFmtId="0" fontId="0" fillId="32" borderId="7" applyNumberFormat="0" applyFont="0" applyAlignment="0" applyProtection="0"/>
    <xf numFmtId="0" fontId="96" fillId="27" borderId="8" applyNumberFormat="0" applyAlignment="0" applyProtection="0"/>
    <xf numFmtId="9" fontId="0" fillId="0" borderId="0" applyFont="0" applyFill="0" applyBorder="0" applyAlignment="0" applyProtection="0"/>
    <xf numFmtId="0" fontId="97" fillId="0" borderId="0" applyNumberFormat="0" applyFill="0" applyBorder="0" applyAlignment="0" applyProtection="0"/>
    <xf numFmtId="0" fontId="98" fillId="0" borderId="9" applyNumberFormat="0" applyFill="0" applyAlignment="0" applyProtection="0"/>
    <xf numFmtId="0" fontId="99" fillId="0" borderId="0" applyNumberFormat="0" applyFill="0" applyBorder="0" applyAlignment="0" applyProtection="0"/>
  </cellStyleXfs>
  <cellXfs count="731">
    <xf numFmtId="0" fontId="0" fillId="0" borderId="0" xfId="0" applyFont="1" applyAlignment="1">
      <alignment/>
    </xf>
    <xf numFmtId="0" fontId="100" fillId="0" borderId="0" xfId="0" applyFont="1" applyAlignment="1">
      <alignment wrapText="1"/>
    </xf>
    <xf numFmtId="0" fontId="101" fillId="0" borderId="0" xfId="0" applyFont="1" applyAlignment="1">
      <alignment vertical="center"/>
    </xf>
    <xf numFmtId="0" fontId="102" fillId="0" borderId="0" xfId="0" applyFont="1" applyAlignment="1">
      <alignment wrapText="1"/>
    </xf>
    <xf numFmtId="0" fontId="102" fillId="0" borderId="0" xfId="0" applyFont="1" applyAlignment="1">
      <alignment vertical="center" wrapText="1"/>
    </xf>
    <xf numFmtId="0" fontId="103" fillId="0" borderId="0" xfId="0" applyFont="1" applyAlignment="1">
      <alignment vertical="center"/>
    </xf>
    <xf numFmtId="0" fontId="104" fillId="0" borderId="0" xfId="0" applyFont="1" applyAlignment="1">
      <alignment vertical="center" wrapText="1"/>
    </xf>
    <xf numFmtId="0" fontId="105" fillId="0" borderId="0" xfId="0" applyFont="1" applyAlignment="1">
      <alignment vertical="center" wrapText="1"/>
    </xf>
    <xf numFmtId="3" fontId="106" fillId="33" borderId="10" xfId="0" applyNumberFormat="1" applyFont="1" applyFill="1" applyBorder="1" applyAlignment="1">
      <alignment horizontal="right" vertical="center" wrapText="1"/>
    </xf>
    <xf numFmtId="0" fontId="107" fillId="0" borderId="0" xfId="0" applyFont="1" applyBorder="1" applyAlignment="1">
      <alignment vertical="center" wrapText="1"/>
    </xf>
    <xf numFmtId="0" fontId="108" fillId="0" borderId="0" xfId="0" applyFont="1" applyBorder="1" applyAlignment="1">
      <alignment horizontal="right" vertical="center" wrapText="1"/>
    </xf>
    <xf numFmtId="0" fontId="109" fillId="0" borderId="11" xfId="0" applyFont="1" applyBorder="1" applyAlignment="1">
      <alignment horizontal="left" vertical="center" wrapText="1"/>
    </xf>
    <xf numFmtId="0" fontId="107" fillId="0" borderId="10" xfId="0" applyFont="1" applyBorder="1" applyAlignment="1">
      <alignment horizontal="left" vertical="center" wrapText="1"/>
    </xf>
    <xf numFmtId="0" fontId="17" fillId="0" borderId="10" xfId="0" applyFont="1" applyBorder="1" applyAlignment="1">
      <alignment horizontal="left" vertical="center" wrapText="1"/>
    </xf>
    <xf numFmtId="0" fontId="106" fillId="0" borderId="11" xfId="0" applyFont="1" applyFill="1" applyBorder="1" applyAlignment="1">
      <alignment horizontal="left" vertical="center" wrapText="1"/>
    </xf>
    <xf numFmtId="0" fontId="17" fillId="0" borderId="11" xfId="0" applyFont="1" applyBorder="1" applyAlignment="1">
      <alignment horizontal="left" vertical="center" wrapText="1"/>
    </xf>
    <xf numFmtId="0" fontId="110" fillId="0" borderId="0" xfId="0" applyFont="1" applyAlignment="1">
      <alignment vertical="center" wrapText="1"/>
    </xf>
    <xf numFmtId="0" fontId="102" fillId="0" borderId="0" xfId="0" applyFont="1" applyAlignment="1">
      <alignment vertical="center" wrapText="1"/>
    </xf>
    <xf numFmtId="0" fontId="101" fillId="0" borderId="0" xfId="0" applyFont="1" applyAlignment="1">
      <alignment vertical="center"/>
    </xf>
    <xf numFmtId="0" fontId="105" fillId="0" borderId="0" xfId="0" applyFont="1" applyAlignment="1">
      <alignment vertical="center" wrapText="1"/>
    </xf>
    <xf numFmtId="0" fontId="111" fillId="0" borderId="0" xfId="0" applyFont="1" applyAlignment="1">
      <alignment vertical="center" wrapText="1"/>
    </xf>
    <xf numFmtId="0" fontId="112" fillId="0" borderId="10" xfId="0" applyFont="1" applyBorder="1" applyAlignment="1">
      <alignment vertical="center" wrapText="1"/>
    </xf>
    <xf numFmtId="0" fontId="112" fillId="33" borderId="10" xfId="0" applyFont="1" applyFill="1" applyBorder="1" applyAlignment="1">
      <alignment vertical="center" wrapText="1"/>
    </xf>
    <xf numFmtId="0" fontId="101" fillId="0" borderId="0" xfId="0" applyFont="1" applyAlignment="1">
      <alignment vertical="center"/>
    </xf>
    <xf numFmtId="0" fontId="102" fillId="0" borderId="0" xfId="0" applyFont="1" applyAlignment="1">
      <alignment wrapText="1"/>
    </xf>
    <xf numFmtId="0" fontId="104" fillId="0" borderId="0" xfId="0" applyFont="1" applyAlignment="1">
      <alignment vertical="center" wrapText="1"/>
    </xf>
    <xf numFmtId="0" fontId="102" fillId="0" borderId="0" xfId="0" applyFont="1" applyAlignment="1">
      <alignment wrapText="1"/>
    </xf>
    <xf numFmtId="0" fontId="107" fillId="0" borderId="0" xfId="0" applyFont="1" applyBorder="1" applyAlignment="1">
      <alignment wrapText="1"/>
    </xf>
    <xf numFmtId="0" fontId="107" fillId="0" borderId="10" xfId="0" applyFont="1" applyBorder="1" applyAlignment="1">
      <alignment wrapText="1"/>
    </xf>
    <xf numFmtId="0" fontId="106" fillId="33" borderId="10" xfId="0" applyFont="1" applyFill="1" applyBorder="1" applyAlignment="1">
      <alignment wrapText="1"/>
    </xf>
    <xf numFmtId="0" fontId="107" fillId="0" borderId="11" xfId="0" applyFont="1" applyBorder="1" applyAlignment="1">
      <alignment wrapText="1"/>
    </xf>
    <xf numFmtId="0" fontId="113" fillId="0" borderId="0" xfId="0" applyFont="1" applyBorder="1" applyAlignment="1">
      <alignment wrapText="1"/>
    </xf>
    <xf numFmtId="0" fontId="106" fillId="0" borderId="0" xfId="0" applyFont="1" applyBorder="1" applyAlignment="1">
      <alignment wrapText="1"/>
    </xf>
    <xf numFmtId="0" fontId="114" fillId="0" borderId="0" xfId="0" applyFont="1" applyAlignment="1">
      <alignment horizontal="justify" vertical="center"/>
    </xf>
    <xf numFmtId="0" fontId="0" fillId="0" borderId="0" xfId="0" applyAlignment="1">
      <alignment/>
    </xf>
    <xf numFmtId="0" fontId="115" fillId="0" borderId="0" xfId="0" applyFont="1" applyAlignment="1">
      <alignment horizontal="justify" vertical="center"/>
    </xf>
    <xf numFmtId="0" fontId="8" fillId="0" borderId="0" xfId="0" applyFont="1" applyFill="1" applyBorder="1" applyAlignment="1">
      <alignment vertical="center" wrapText="1"/>
    </xf>
    <xf numFmtId="0" fontId="0" fillId="0" borderId="0" xfId="0" applyAlignment="1">
      <alignment/>
    </xf>
    <xf numFmtId="0" fontId="107" fillId="0" borderId="0" xfId="0" applyFont="1" applyAlignment="1">
      <alignment vertical="center" wrapText="1"/>
    </xf>
    <xf numFmtId="0" fontId="108" fillId="34" borderId="12" xfId="0" applyFont="1" applyFill="1" applyBorder="1" applyAlignment="1">
      <alignment vertical="center" wrapText="1"/>
    </xf>
    <xf numFmtId="0" fontId="115" fillId="0" borderId="0" xfId="0" applyFont="1" applyAlignment="1">
      <alignment horizontal="left" vertical="center" wrapText="1"/>
    </xf>
    <xf numFmtId="0" fontId="116" fillId="0" borderId="0" xfId="0" applyFont="1" applyAlignment="1">
      <alignment horizontal="justify" vertical="center" wrapText="1"/>
    </xf>
    <xf numFmtId="0" fontId="0" fillId="0" borderId="0" xfId="0" applyAlignment="1">
      <alignment/>
    </xf>
    <xf numFmtId="0" fontId="117" fillId="0" borderId="0" xfId="0" applyFont="1" applyBorder="1" applyAlignment="1">
      <alignment vertical="center" wrapText="1"/>
    </xf>
    <xf numFmtId="0" fontId="108" fillId="0" borderId="10" xfId="0" applyFont="1" applyBorder="1" applyAlignment="1">
      <alignment vertical="center" wrapText="1"/>
    </xf>
    <xf numFmtId="0" fontId="117" fillId="35" borderId="10" xfId="0" applyFont="1" applyFill="1" applyBorder="1" applyAlignment="1">
      <alignmen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116" fillId="0" borderId="0" xfId="0" applyFont="1" applyAlignment="1">
      <alignment horizontal="justify" vertical="center"/>
    </xf>
    <xf numFmtId="0" fontId="8" fillId="0" borderId="10" xfId="0" applyFont="1" applyBorder="1" applyAlignment="1">
      <alignment vertical="center" wrapText="1"/>
    </xf>
    <xf numFmtId="0" fontId="5" fillId="0" borderId="0" xfId="0" applyFont="1" applyBorder="1" applyAlignment="1">
      <alignment vertical="center" wrapText="1"/>
    </xf>
    <xf numFmtId="0" fontId="102" fillId="0" borderId="0" xfId="0" applyFont="1" applyAlignment="1">
      <alignment horizontal="justify" vertical="center"/>
    </xf>
    <xf numFmtId="0" fontId="8" fillId="0" borderId="0" xfId="0" applyFont="1" applyBorder="1" applyAlignment="1">
      <alignment vertical="center" wrapText="1"/>
    </xf>
    <xf numFmtId="0" fontId="107" fillId="0" borderId="0" xfId="0" applyFont="1" applyBorder="1" applyAlignment="1">
      <alignment vertical="center"/>
    </xf>
    <xf numFmtId="0" fontId="107" fillId="0" borderId="10" xfId="0" applyFont="1" applyBorder="1" applyAlignment="1">
      <alignment vertical="center" wrapText="1"/>
    </xf>
    <xf numFmtId="0" fontId="118" fillId="0" borderId="0" xfId="0" applyFont="1" applyAlignment="1">
      <alignment vertical="center"/>
    </xf>
    <xf numFmtId="0" fontId="27" fillId="0" borderId="0" xfId="0" applyFont="1" applyAlignment="1">
      <alignment vertical="center"/>
    </xf>
    <xf numFmtId="0" fontId="17" fillId="0" borderId="10" xfId="0" applyFont="1" applyBorder="1" applyAlignment="1">
      <alignment vertical="center" wrapText="1"/>
    </xf>
    <xf numFmtId="0" fontId="109" fillId="0" borderId="0" xfId="0" applyFont="1" applyBorder="1" applyAlignment="1">
      <alignment vertical="center" wrapText="1"/>
    </xf>
    <xf numFmtId="0" fontId="17" fillId="0" borderId="12" xfId="0" applyFont="1" applyBorder="1" applyAlignment="1">
      <alignment vertical="center" wrapText="1"/>
    </xf>
    <xf numFmtId="0" fontId="119" fillId="0" borderId="0" xfId="0" applyFont="1" applyAlignment="1">
      <alignment vertical="center"/>
    </xf>
    <xf numFmtId="0" fontId="0" fillId="0" borderId="0" xfId="0" applyAlignment="1">
      <alignment vertical="center"/>
    </xf>
    <xf numFmtId="0" fontId="104" fillId="0" borderId="0" xfId="0" applyFont="1" applyAlignment="1">
      <alignment vertical="center"/>
    </xf>
    <xf numFmtId="0" fontId="107" fillId="0" borderId="0" xfId="0" applyFont="1" applyAlignment="1" applyProtection="1">
      <alignment vertical="center" wrapText="1"/>
      <protection/>
    </xf>
    <xf numFmtId="0" fontId="104" fillId="0" borderId="0" xfId="0" applyFont="1" applyAlignment="1" applyProtection="1">
      <alignment vertical="center"/>
      <protection/>
    </xf>
    <xf numFmtId="14" fontId="5" fillId="33" borderId="13" xfId="0" applyNumberFormat="1" applyFont="1" applyFill="1" applyBorder="1" applyAlignment="1">
      <alignment horizontal="right" vertical="center" wrapText="1"/>
    </xf>
    <xf numFmtId="0" fontId="115" fillId="0" borderId="0" xfId="0" applyFont="1" applyAlignment="1">
      <alignment vertical="center"/>
    </xf>
    <xf numFmtId="0" fontId="105" fillId="0" borderId="11" xfId="0" applyFont="1" applyBorder="1" applyAlignment="1">
      <alignment vertical="center" wrapText="1"/>
    </xf>
    <xf numFmtId="0" fontId="105" fillId="0" borderId="0" xfId="0" applyFont="1" applyBorder="1" applyAlignment="1">
      <alignment vertical="center" wrapText="1"/>
    </xf>
    <xf numFmtId="0" fontId="105" fillId="0" borderId="10" xfId="0" applyFont="1" applyBorder="1" applyAlignment="1">
      <alignment vertical="center" wrapText="1"/>
    </xf>
    <xf numFmtId="0" fontId="105" fillId="0" borderId="0" xfId="0" applyFont="1" applyAlignment="1">
      <alignment vertical="center" wrapText="1"/>
    </xf>
    <xf numFmtId="0" fontId="102" fillId="0" borderId="0" xfId="0" applyFont="1" applyAlignment="1">
      <alignment wrapText="1"/>
    </xf>
    <xf numFmtId="0" fontId="102" fillId="0" borderId="0" xfId="0" applyFont="1" applyAlignment="1">
      <alignment vertical="center" wrapText="1"/>
    </xf>
    <xf numFmtId="0" fontId="101" fillId="0" borderId="0" xfId="0" applyFont="1" applyAlignment="1">
      <alignment vertical="center" wrapText="1"/>
    </xf>
    <xf numFmtId="0" fontId="107" fillId="0" borderId="0" xfId="0" applyFont="1" applyAlignment="1">
      <alignment vertical="center"/>
    </xf>
    <xf numFmtId="0" fontId="120" fillId="0" borderId="0" xfId="0" applyFont="1" applyAlignment="1">
      <alignment horizontal="justify" vertical="center" wrapText="1"/>
    </xf>
    <xf numFmtId="0" fontId="116" fillId="0" borderId="14" xfId="0" applyFont="1" applyBorder="1" applyAlignment="1">
      <alignment vertical="center" wrapText="1"/>
    </xf>
    <xf numFmtId="0" fontId="105" fillId="0" borderId="11" xfId="0" applyFont="1" applyBorder="1" applyAlignment="1" applyProtection="1">
      <alignment vertical="center" wrapText="1"/>
      <protection/>
    </xf>
    <xf numFmtId="0" fontId="105" fillId="34" borderId="10" xfId="0" applyFont="1" applyFill="1" applyBorder="1" applyAlignment="1" applyProtection="1">
      <alignment vertical="center" wrapText="1"/>
      <protection/>
    </xf>
    <xf numFmtId="0" fontId="112" fillId="33" borderId="10" xfId="0" applyFont="1" applyFill="1" applyBorder="1" applyAlignment="1" applyProtection="1">
      <alignment vertical="center" wrapText="1"/>
      <protection/>
    </xf>
    <xf numFmtId="0" fontId="105" fillId="0" borderId="10" xfId="0" applyFont="1" applyBorder="1" applyAlignment="1" applyProtection="1">
      <alignment vertical="center" wrapText="1"/>
      <protection/>
    </xf>
    <xf numFmtId="0" fontId="112" fillId="0" borderId="10" xfId="0" applyFont="1" applyBorder="1" applyAlignment="1" applyProtection="1">
      <alignment vertical="center" wrapText="1"/>
      <protection/>
    </xf>
    <xf numFmtId="165" fontId="8" fillId="0" borderId="10" xfId="0" applyNumberFormat="1" applyFont="1" applyBorder="1" applyAlignment="1" applyProtection="1">
      <alignment horizontal="right" vertical="center" wrapText="1"/>
      <protection/>
    </xf>
    <xf numFmtId="165" fontId="105" fillId="34" borderId="0" xfId="0" applyNumberFormat="1" applyFont="1" applyFill="1" applyBorder="1" applyAlignment="1">
      <alignment horizontal="right" vertical="center" wrapText="1"/>
    </xf>
    <xf numFmtId="165" fontId="105" fillId="34" borderId="10" xfId="0" applyNumberFormat="1" applyFont="1" applyFill="1" applyBorder="1" applyAlignment="1">
      <alignment horizontal="right" vertical="center" wrapText="1"/>
    </xf>
    <xf numFmtId="165" fontId="112" fillId="33" borderId="10" xfId="0" applyNumberFormat="1" applyFont="1" applyFill="1" applyBorder="1" applyAlignment="1">
      <alignment horizontal="right" vertical="center" wrapText="1"/>
    </xf>
    <xf numFmtId="165" fontId="105" fillId="0" borderId="0" xfId="0" applyNumberFormat="1" applyFont="1" applyBorder="1" applyAlignment="1">
      <alignment vertical="center" wrapText="1"/>
    </xf>
    <xf numFmtId="165" fontId="105" fillId="0" borderId="11" xfId="0" applyNumberFormat="1" applyFont="1" applyBorder="1" applyAlignment="1">
      <alignment vertical="center" wrapText="1"/>
    </xf>
    <xf numFmtId="165" fontId="106" fillId="34" borderId="10" xfId="0" applyNumberFormat="1" applyFont="1" applyFill="1" applyBorder="1" applyAlignment="1">
      <alignment horizontal="right" vertical="center" wrapText="1"/>
    </xf>
    <xf numFmtId="165" fontId="107" fillId="34" borderId="10" xfId="0" applyNumberFormat="1" applyFont="1" applyFill="1" applyBorder="1" applyAlignment="1">
      <alignment horizontal="right" vertical="center" wrapText="1"/>
    </xf>
    <xf numFmtId="165" fontId="17" fillId="0" borderId="10" xfId="0" applyNumberFormat="1" applyFont="1" applyBorder="1" applyAlignment="1">
      <alignment horizontal="right" vertical="center" wrapText="1"/>
    </xf>
    <xf numFmtId="165" fontId="107" fillId="0" borderId="0" xfId="0" applyNumberFormat="1" applyFont="1" applyBorder="1" applyAlignment="1">
      <alignment wrapText="1"/>
    </xf>
    <xf numFmtId="165" fontId="106" fillId="0" borderId="0" xfId="0" applyNumberFormat="1" applyFont="1" applyBorder="1" applyAlignment="1">
      <alignment wrapText="1"/>
    </xf>
    <xf numFmtId="165" fontId="106" fillId="33" borderId="10" xfId="0" applyNumberFormat="1" applyFont="1" applyFill="1" applyBorder="1" applyAlignment="1">
      <alignment horizontal="right" wrapText="1"/>
    </xf>
    <xf numFmtId="165" fontId="17" fillId="0" borderId="11" xfId="0" applyNumberFormat="1" applyFont="1" applyBorder="1" applyAlignment="1">
      <alignment horizontal="right" vertical="center" wrapText="1"/>
    </xf>
    <xf numFmtId="165" fontId="108" fillId="0" borderId="10" xfId="0" applyNumberFormat="1" applyFont="1" applyBorder="1" applyAlignment="1">
      <alignment horizontal="right" vertical="center" wrapText="1"/>
    </xf>
    <xf numFmtId="165" fontId="108" fillId="0" borderId="0" xfId="0" applyNumberFormat="1" applyFont="1" applyFill="1" applyBorder="1" applyAlignment="1">
      <alignment horizontal="right" vertical="center" wrapText="1"/>
    </xf>
    <xf numFmtId="165" fontId="117" fillId="35" borderId="10" xfId="0" applyNumberFormat="1" applyFont="1" applyFill="1" applyBorder="1" applyAlignment="1">
      <alignment horizontal="right" vertical="center" wrapText="1"/>
    </xf>
    <xf numFmtId="165" fontId="108" fillId="0" borderId="0" xfId="0" applyNumberFormat="1" applyFont="1" applyBorder="1" applyAlignment="1">
      <alignment horizontal="right" vertical="center" wrapText="1"/>
    </xf>
    <xf numFmtId="165" fontId="8" fillId="0" borderId="10" xfId="0" applyNumberFormat="1" applyFont="1" applyBorder="1" applyAlignment="1">
      <alignment horizontal="right" vertical="center" wrapText="1"/>
    </xf>
    <xf numFmtId="165" fontId="5" fillId="0" borderId="0" xfId="0" applyNumberFormat="1" applyFont="1" applyBorder="1" applyAlignment="1">
      <alignment vertical="center" wrapText="1"/>
    </xf>
    <xf numFmtId="165" fontId="117" fillId="0" borderId="0" xfId="0" applyNumberFormat="1" applyFont="1" applyBorder="1" applyAlignment="1">
      <alignment horizontal="right" vertical="center" wrapText="1"/>
    </xf>
    <xf numFmtId="165" fontId="108" fillId="34" borderId="12" xfId="0" applyNumberFormat="1" applyFont="1" applyFill="1" applyBorder="1" applyAlignment="1">
      <alignment horizontal="right" vertical="center" wrapText="1"/>
    </xf>
    <xf numFmtId="165" fontId="108" fillId="0" borderId="11" xfId="0" applyNumberFormat="1" applyFont="1" applyBorder="1" applyAlignment="1">
      <alignment horizontal="right" vertical="center" wrapText="1"/>
    </xf>
    <xf numFmtId="165" fontId="21" fillId="0" borderId="10" xfId="0" applyNumberFormat="1" applyFont="1" applyBorder="1" applyAlignment="1">
      <alignment horizontal="right" vertical="center" wrapText="1"/>
    </xf>
    <xf numFmtId="3" fontId="0" fillId="0" borderId="0" xfId="0" applyNumberFormat="1" applyAlignment="1">
      <alignment vertical="center"/>
    </xf>
    <xf numFmtId="165" fontId="5" fillId="33" borderId="10" xfId="0" applyNumberFormat="1" applyFont="1" applyFill="1" applyBorder="1" applyAlignment="1">
      <alignment horizontal="right" vertical="center" wrapText="1"/>
    </xf>
    <xf numFmtId="0" fontId="8" fillId="0" borderId="0" xfId="0" applyFont="1" applyBorder="1" applyAlignment="1">
      <alignment horizontal="right" vertical="center" wrapText="1"/>
    </xf>
    <xf numFmtId="0" fontId="107" fillId="0" borderId="0" xfId="0" applyFont="1" applyBorder="1" applyAlignment="1">
      <alignment horizontal="right" vertical="center" wrapText="1"/>
    </xf>
    <xf numFmtId="0" fontId="102" fillId="0" borderId="0" xfId="0" applyFont="1" applyBorder="1" applyAlignment="1">
      <alignment wrapText="1"/>
    </xf>
    <xf numFmtId="0" fontId="106" fillId="0" borderId="0" xfId="0" applyFont="1" applyBorder="1" applyAlignment="1">
      <alignment horizontal="right" vertical="center" wrapText="1"/>
    </xf>
    <xf numFmtId="165" fontId="105" fillId="34" borderId="11" xfId="0" applyNumberFormat="1" applyFont="1" applyFill="1" applyBorder="1" applyAlignment="1">
      <alignment horizontal="right" vertical="center" wrapText="1"/>
    </xf>
    <xf numFmtId="165" fontId="107" fillId="0" borderId="10" xfId="0" applyNumberFormat="1" applyFont="1" applyFill="1" applyBorder="1" applyAlignment="1">
      <alignment horizontal="right" vertical="center" wrapText="1"/>
    </xf>
    <xf numFmtId="165" fontId="17" fillId="0" borderId="11" xfId="0" applyNumberFormat="1" applyFont="1" applyFill="1" applyBorder="1" applyAlignment="1">
      <alignment horizontal="right" vertical="center" wrapText="1"/>
    </xf>
    <xf numFmtId="0" fontId="102" fillId="0" borderId="0" xfId="0" applyFont="1" applyBorder="1" applyAlignment="1">
      <alignment vertical="center" wrapText="1"/>
    </xf>
    <xf numFmtId="0" fontId="106" fillId="33" borderId="10" xfId="0" applyFont="1" applyFill="1" applyBorder="1" applyAlignment="1">
      <alignment vertical="center" wrapText="1"/>
    </xf>
    <xf numFmtId="0" fontId="106" fillId="0" borderId="0" xfId="0" applyFont="1" applyBorder="1" applyAlignment="1">
      <alignment vertical="center" wrapText="1"/>
    </xf>
    <xf numFmtId="0" fontId="107" fillId="0" borderId="10" xfId="0" applyFont="1" applyFill="1" applyBorder="1" applyAlignment="1">
      <alignment vertical="center" wrapText="1"/>
    </xf>
    <xf numFmtId="0" fontId="107" fillId="0" borderId="0" xfId="0" applyFont="1" applyFill="1" applyBorder="1" applyAlignment="1">
      <alignment vertical="center" wrapText="1"/>
    </xf>
    <xf numFmtId="165" fontId="21" fillId="0" borderId="11" xfId="0" applyNumberFormat="1" applyFont="1" applyBorder="1" applyAlignment="1">
      <alignment horizontal="right" vertical="center" wrapText="1"/>
    </xf>
    <xf numFmtId="0" fontId="17" fillId="0" borderId="0" xfId="0" applyFont="1" applyBorder="1" applyAlignment="1">
      <alignment wrapText="1"/>
    </xf>
    <xf numFmtId="0" fontId="115" fillId="0" borderId="0" xfId="0" applyFont="1" applyAlignment="1">
      <alignment horizontal="left" vertical="center"/>
    </xf>
    <xf numFmtId="0" fontId="121" fillId="0" borderId="0" xfId="0" applyFont="1" applyAlignment="1">
      <alignment horizontal="left" vertical="center"/>
    </xf>
    <xf numFmtId="0" fontId="122" fillId="0" borderId="0" xfId="0" applyFont="1" applyBorder="1" applyAlignment="1">
      <alignment vertical="center" wrapText="1"/>
    </xf>
    <xf numFmtId="0" fontId="102" fillId="0" borderId="0" xfId="0" applyFont="1" applyAlignment="1">
      <alignment vertical="center"/>
    </xf>
    <xf numFmtId="165" fontId="107" fillId="0" borderId="0" xfId="0" applyNumberFormat="1" applyFont="1" applyBorder="1" applyAlignment="1">
      <alignment vertical="center" wrapText="1"/>
    </xf>
    <xf numFmtId="0" fontId="102" fillId="34" borderId="0" xfId="0" applyFont="1" applyFill="1" applyAlignment="1">
      <alignment vertical="center"/>
    </xf>
    <xf numFmtId="165" fontId="102" fillId="0" borderId="0" xfId="0" applyNumberFormat="1" applyFont="1" applyAlignment="1">
      <alignment vertical="center"/>
    </xf>
    <xf numFmtId="165" fontId="5" fillId="33" borderId="10" xfId="0" applyNumberFormat="1" applyFont="1" applyFill="1" applyBorder="1" applyAlignment="1" applyProtection="1">
      <alignment horizontal="right" vertical="center" wrapText="1"/>
      <protection/>
    </xf>
    <xf numFmtId="165" fontId="21" fillId="0" borderId="11" xfId="0" applyNumberFormat="1" applyFont="1" applyFill="1" applyBorder="1" applyAlignment="1">
      <alignment horizontal="right" vertical="center" wrapText="1"/>
    </xf>
    <xf numFmtId="0" fontId="42" fillId="0" borderId="0" xfId="0" applyFont="1" applyAlignment="1">
      <alignment vertical="center" wrapText="1"/>
    </xf>
    <xf numFmtId="0" fontId="39" fillId="0" borderId="0" xfId="0" applyFont="1" applyAlignment="1">
      <alignment vertical="center"/>
    </xf>
    <xf numFmtId="0" fontId="43" fillId="0" borderId="0" xfId="0" applyFont="1" applyBorder="1" applyAlignment="1">
      <alignment vertical="center" wrapText="1"/>
    </xf>
    <xf numFmtId="165" fontId="8" fillId="0" borderId="0" xfId="0" applyNumberFormat="1" applyFont="1" applyFill="1" applyBorder="1" applyAlignment="1">
      <alignment horizontal="right" vertical="center" wrapText="1"/>
    </xf>
    <xf numFmtId="165" fontId="5" fillId="35" borderId="10" xfId="0" applyNumberFormat="1" applyFont="1" applyFill="1" applyBorder="1" applyAlignment="1">
      <alignment horizontal="right" vertical="center" wrapText="1"/>
    </xf>
    <xf numFmtId="0" fontId="17" fillId="0" borderId="0" xfId="0" applyFont="1" applyAlignment="1" applyProtection="1">
      <alignment vertical="center" wrapText="1"/>
      <protection/>
    </xf>
    <xf numFmtId="0" fontId="41" fillId="0" borderId="0" xfId="0" applyFont="1" applyAlignment="1" applyProtection="1">
      <alignment vertical="center"/>
      <protection/>
    </xf>
    <xf numFmtId="0" fontId="8" fillId="0" borderId="0" xfId="0" applyFont="1" applyBorder="1" applyAlignment="1" applyProtection="1">
      <alignment horizontal="right" vertical="center" wrapText="1"/>
      <protection/>
    </xf>
    <xf numFmtId="165" fontId="8" fillId="0" borderId="11" xfId="0" applyNumberFormat="1" applyFont="1" applyBorder="1" applyAlignment="1" applyProtection="1">
      <alignment horizontal="right" vertical="center" wrapText="1"/>
      <protection/>
    </xf>
    <xf numFmtId="165" fontId="8" fillId="34" borderId="10" xfId="0" applyNumberFormat="1" applyFont="1" applyFill="1" applyBorder="1" applyAlignment="1" applyProtection="1">
      <alignment horizontal="right" vertical="center" wrapText="1"/>
      <protection/>
    </xf>
    <xf numFmtId="0" fontId="17" fillId="0" borderId="0" xfId="0" applyFont="1" applyAlignment="1" applyProtection="1">
      <alignment horizontal="right" vertical="center" wrapText="1"/>
      <protection/>
    </xf>
    <xf numFmtId="0" fontId="21" fillId="0" borderId="0" xfId="0" applyFont="1" applyAlignment="1" applyProtection="1">
      <alignment vertical="center"/>
      <protection/>
    </xf>
    <xf numFmtId="165" fontId="5" fillId="0" borderId="10" xfId="0" applyNumberFormat="1" applyFont="1" applyBorder="1" applyAlignment="1" applyProtection="1">
      <alignment horizontal="right" vertical="center" wrapText="1"/>
      <protection/>
    </xf>
    <xf numFmtId="0" fontId="39" fillId="0" borderId="0" xfId="0" applyFont="1" applyAlignment="1">
      <alignment horizontal="right" vertical="center"/>
    </xf>
    <xf numFmtId="0" fontId="44" fillId="0" borderId="0" xfId="0" applyFont="1" applyAlignment="1">
      <alignment horizontal="right" vertical="center"/>
    </xf>
    <xf numFmtId="164" fontId="39" fillId="0" borderId="0" xfId="0" applyNumberFormat="1" applyFont="1" applyAlignment="1">
      <alignment vertical="center"/>
    </xf>
    <xf numFmtId="0" fontId="39" fillId="0" borderId="0" xfId="0" applyFont="1" applyFill="1" applyAlignment="1">
      <alignment vertical="center"/>
    </xf>
    <xf numFmtId="0" fontId="105" fillId="34" borderId="10" xfId="0" applyFont="1" applyFill="1" applyBorder="1" applyAlignment="1" applyProtection="1">
      <alignment wrapText="1"/>
      <protection/>
    </xf>
    <xf numFmtId="165" fontId="105" fillId="0" borderId="10" xfId="0" applyNumberFormat="1" applyFont="1" applyFill="1" applyBorder="1" applyAlignment="1">
      <alignment horizontal="right" vertical="center" wrapText="1"/>
    </xf>
    <xf numFmtId="165" fontId="8" fillId="0" borderId="10" xfId="0" applyNumberFormat="1" applyFont="1" applyFill="1" applyBorder="1" applyAlignment="1">
      <alignment horizontal="right" vertical="center" wrapText="1"/>
    </xf>
    <xf numFmtId="165" fontId="5" fillId="0" borderId="10" xfId="0" applyNumberFormat="1" applyFont="1" applyFill="1" applyBorder="1" applyAlignment="1">
      <alignment horizontal="right" vertical="center" wrapText="1"/>
    </xf>
    <xf numFmtId="165" fontId="8" fillId="0" borderId="11" xfId="0" applyNumberFormat="1" applyFont="1" applyFill="1" applyBorder="1" applyAlignment="1" applyProtection="1">
      <alignment horizontal="right" vertical="center" wrapText="1"/>
      <protection/>
    </xf>
    <xf numFmtId="0" fontId="0" fillId="0" borderId="0" xfId="0" applyAlignment="1" applyProtection="1">
      <alignment vertical="center"/>
      <protection/>
    </xf>
    <xf numFmtId="165" fontId="106" fillId="34" borderId="0" xfId="0" applyNumberFormat="1" applyFont="1" applyFill="1" applyBorder="1" applyAlignment="1">
      <alignment wrapText="1"/>
    </xf>
    <xf numFmtId="165" fontId="107" fillId="34" borderId="0" xfId="0" applyNumberFormat="1" applyFont="1" applyFill="1" applyBorder="1" applyAlignment="1">
      <alignment wrapText="1"/>
    </xf>
    <xf numFmtId="165" fontId="106" fillId="34" borderId="0" xfId="0" applyNumberFormat="1" applyFont="1" applyFill="1" applyBorder="1" applyAlignment="1">
      <alignment horizontal="right" wrapText="1"/>
    </xf>
    <xf numFmtId="165" fontId="8" fillId="34" borderId="11" xfId="0" applyNumberFormat="1" applyFont="1" applyFill="1" applyBorder="1" applyAlignment="1" applyProtection="1">
      <alignment horizontal="right" vertical="center" wrapText="1"/>
      <protection/>
    </xf>
    <xf numFmtId="165" fontId="8" fillId="34" borderId="11" xfId="0" applyNumberFormat="1" applyFont="1" applyFill="1" applyBorder="1" applyAlignment="1" applyProtection="1">
      <alignment horizontal="right" wrapText="1"/>
      <protection/>
    </xf>
    <xf numFmtId="0" fontId="105" fillId="0" borderId="0" xfId="0" applyFont="1" applyBorder="1" applyAlignment="1">
      <alignment horizontal="right" vertical="center" wrapText="1"/>
    </xf>
    <xf numFmtId="165" fontId="8" fillId="0" borderId="0" xfId="0" applyNumberFormat="1" applyFont="1" applyBorder="1" applyAlignment="1" applyProtection="1">
      <alignment horizontal="right" vertical="center" wrapText="1"/>
      <protection/>
    </xf>
    <xf numFmtId="0" fontId="112" fillId="0" borderId="12" xfId="0" applyFont="1" applyBorder="1" applyAlignment="1" applyProtection="1">
      <alignment vertical="center" wrapText="1"/>
      <protection/>
    </xf>
    <xf numFmtId="0" fontId="123" fillId="0" borderId="11" xfId="0" applyFont="1" applyBorder="1" applyAlignment="1" applyProtection="1">
      <alignment vertical="center" wrapText="1"/>
      <protection/>
    </xf>
    <xf numFmtId="165" fontId="5" fillId="0" borderId="11" xfId="0" applyNumberFormat="1" applyFont="1" applyBorder="1" applyAlignment="1" applyProtection="1">
      <alignment horizontal="right" wrapText="1"/>
      <protection/>
    </xf>
    <xf numFmtId="0" fontId="124" fillId="0" borderId="0" xfId="0" applyFont="1" applyAlignment="1">
      <alignment vertical="center" wrapText="1"/>
    </xf>
    <xf numFmtId="165" fontId="112" fillId="0" borderId="10" xfId="0" applyNumberFormat="1" applyFont="1" applyFill="1" applyBorder="1" applyAlignment="1">
      <alignment vertical="center" wrapText="1"/>
    </xf>
    <xf numFmtId="165" fontId="21" fillId="0" borderId="10" xfId="0" applyNumberFormat="1" applyFont="1" applyBorder="1" applyAlignment="1">
      <alignment horizontal="right" wrapText="1"/>
    </xf>
    <xf numFmtId="0" fontId="124" fillId="0" borderId="0" xfId="0" applyFont="1" applyAlignment="1">
      <alignment wrapText="1"/>
    </xf>
    <xf numFmtId="0" fontId="106" fillId="0" borderId="10" xfId="0" applyFont="1" applyBorder="1" applyAlignment="1">
      <alignment vertical="center" wrapText="1"/>
    </xf>
    <xf numFmtId="165" fontId="8" fillId="0" borderId="10" xfId="0" applyNumberFormat="1" applyFont="1" applyFill="1" applyBorder="1" applyAlignment="1" applyProtection="1">
      <alignment vertical="center" wrapText="1"/>
      <protection/>
    </xf>
    <xf numFmtId="0" fontId="8" fillId="34" borderId="10" xfId="0" applyFont="1" applyFill="1" applyBorder="1" applyAlignment="1">
      <alignment vertical="center" wrapText="1"/>
    </xf>
    <xf numFmtId="165" fontId="108" fillId="34" borderId="10" xfId="0" applyNumberFormat="1" applyFont="1" applyFill="1" applyBorder="1" applyAlignment="1">
      <alignment horizontal="right" vertical="center" wrapText="1"/>
    </xf>
    <xf numFmtId="0" fontId="8" fillId="0" borderId="10" xfId="0" applyFont="1" applyBorder="1" applyAlignment="1">
      <alignment wrapText="1"/>
    </xf>
    <xf numFmtId="165" fontId="108" fillId="0" borderId="10" xfId="0" applyNumberFormat="1" applyFont="1" applyBorder="1" applyAlignment="1">
      <alignment horizontal="right" wrapText="1"/>
    </xf>
    <xf numFmtId="0" fontId="0" fillId="0" borderId="0" xfId="0" applyFill="1" applyAlignment="1">
      <alignment vertical="center"/>
    </xf>
    <xf numFmtId="0" fontId="122" fillId="0" borderId="0" xfId="0" applyFont="1" applyFill="1" applyBorder="1" applyAlignment="1">
      <alignment vertical="center" wrapText="1"/>
    </xf>
    <xf numFmtId="0" fontId="37" fillId="0" borderId="0" xfId="0" applyFont="1" applyFill="1" applyBorder="1" applyAlignment="1">
      <alignment horizontal="right" vertical="center" wrapText="1"/>
    </xf>
    <xf numFmtId="165" fontId="38" fillId="0" borderId="0" xfId="0" applyNumberFormat="1" applyFont="1" applyFill="1" applyBorder="1" applyAlignment="1">
      <alignment horizontal="right" vertical="center" wrapText="1"/>
    </xf>
    <xf numFmtId="165" fontId="37" fillId="0" borderId="0" xfId="0" applyNumberFormat="1" applyFont="1" applyFill="1" applyBorder="1" applyAlignment="1">
      <alignment horizontal="right" vertical="center" wrapText="1"/>
    </xf>
    <xf numFmtId="0" fontId="5" fillId="33" borderId="15"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21" fillId="33" borderId="15" xfId="0" applyFont="1" applyFill="1" applyBorder="1" applyAlignment="1">
      <alignment horizontal="center" vertical="center" wrapText="1"/>
    </xf>
    <xf numFmtId="0" fontId="21" fillId="33" borderId="11" xfId="0" applyFont="1" applyFill="1" applyBorder="1" applyAlignment="1">
      <alignment horizontal="center" vertical="center" wrapText="1"/>
    </xf>
    <xf numFmtId="0" fontId="105" fillId="0" borderId="0" xfId="0" applyFont="1" applyBorder="1" applyAlignment="1" applyProtection="1">
      <alignment vertical="center" wrapText="1"/>
      <protection/>
    </xf>
    <xf numFmtId="0" fontId="125" fillId="0" borderId="0" xfId="0" applyFont="1" applyBorder="1" applyAlignment="1" applyProtection="1">
      <alignment vertical="center"/>
      <protection/>
    </xf>
    <xf numFmtId="0" fontId="112" fillId="33" borderId="16" xfId="0" applyFont="1" applyFill="1" applyBorder="1" applyAlignment="1" applyProtection="1">
      <alignment vertical="center" wrapText="1"/>
      <protection/>
    </xf>
    <xf numFmtId="165" fontId="5" fillId="33" borderId="16" xfId="0" applyNumberFormat="1" applyFont="1" applyFill="1" applyBorder="1" applyAlignment="1" applyProtection="1">
      <alignment horizontal="right" vertical="center" wrapText="1"/>
      <protection/>
    </xf>
    <xf numFmtId="0" fontId="112" fillId="0" borderId="0" xfId="0" applyFont="1" applyBorder="1" applyAlignment="1">
      <alignment vertical="center" wrapText="1"/>
    </xf>
    <xf numFmtId="0" fontId="126" fillId="0" borderId="0" xfId="0" applyFont="1" applyBorder="1" applyAlignment="1">
      <alignment vertical="center" wrapText="1"/>
    </xf>
    <xf numFmtId="0" fontId="112" fillId="33" borderId="16" xfId="0" applyFont="1" applyFill="1" applyBorder="1" applyAlignment="1">
      <alignment vertical="center" wrapText="1"/>
    </xf>
    <xf numFmtId="165" fontId="5" fillId="33" borderId="16" xfId="0" applyNumberFormat="1" applyFont="1" applyFill="1" applyBorder="1" applyAlignment="1">
      <alignment horizontal="right" vertical="center" wrapText="1"/>
    </xf>
    <xf numFmtId="0" fontId="25" fillId="0" borderId="0" xfId="0" applyFont="1" applyBorder="1" applyAlignment="1">
      <alignment vertical="center" wrapText="1"/>
    </xf>
    <xf numFmtId="0" fontId="106" fillId="33" borderId="16" xfId="0" applyFont="1" applyFill="1" applyBorder="1" applyAlignment="1">
      <alignment vertical="center" wrapText="1"/>
    </xf>
    <xf numFmtId="165" fontId="106" fillId="33" borderId="14" xfId="0" applyNumberFormat="1" applyFont="1" applyFill="1" applyBorder="1" applyAlignment="1">
      <alignment horizontal="right" vertical="center" wrapText="1"/>
    </xf>
    <xf numFmtId="0" fontId="0" fillId="0" borderId="0" xfId="0" applyBorder="1" applyAlignment="1">
      <alignment/>
    </xf>
    <xf numFmtId="0" fontId="106" fillId="33" borderId="16" xfId="0" applyFont="1" applyFill="1" applyBorder="1" applyAlignment="1">
      <alignment wrapText="1"/>
    </xf>
    <xf numFmtId="165" fontId="106" fillId="33" borderId="16" xfId="0" applyNumberFormat="1" applyFont="1" applyFill="1" applyBorder="1" applyAlignment="1">
      <alignment horizontal="right" wrapText="1"/>
    </xf>
    <xf numFmtId="3" fontId="127" fillId="0" borderId="0" xfId="0" applyNumberFormat="1" applyFont="1" applyBorder="1" applyAlignment="1">
      <alignment vertical="center"/>
    </xf>
    <xf numFmtId="165" fontId="43" fillId="0" borderId="0" xfId="0" applyNumberFormat="1" applyFont="1" applyBorder="1" applyAlignment="1">
      <alignment horizontal="right" vertical="center" wrapText="1"/>
    </xf>
    <xf numFmtId="165" fontId="43" fillId="0" borderId="0" xfId="0" applyNumberFormat="1" applyFont="1" applyBorder="1" applyAlignment="1">
      <alignment vertical="center" wrapText="1"/>
    </xf>
    <xf numFmtId="165" fontId="43" fillId="0" borderId="0" xfId="0" applyNumberFormat="1" applyFont="1" applyBorder="1" applyAlignment="1">
      <alignment vertical="center"/>
    </xf>
    <xf numFmtId="165" fontId="45" fillId="0" borderId="0" xfId="0" applyNumberFormat="1" applyFont="1" applyBorder="1" applyAlignment="1">
      <alignment vertical="center"/>
    </xf>
    <xf numFmtId="165" fontId="38" fillId="0" borderId="0" xfId="0" applyNumberFormat="1" applyFont="1" applyBorder="1" applyAlignment="1">
      <alignment horizontal="right" vertical="center" wrapText="1"/>
    </xf>
    <xf numFmtId="3" fontId="128" fillId="0" borderId="14" xfId="0" applyNumberFormat="1" applyFont="1" applyBorder="1" applyAlignment="1">
      <alignment vertical="center" wrapText="1"/>
    </xf>
    <xf numFmtId="165" fontId="37" fillId="0" borderId="14" xfId="0" applyNumberFormat="1" applyFont="1" applyFill="1" applyBorder="1" applyAlignment="1">
      <alignment horizontal="right" vertical="center" wrapText="1"/>
    </xf>
    <xf numFmtId="165" fontId="37" fillId="0" borderId="14" xfId="0" applyNumberFormat="1" applyFont="1" applyFill="1" applyBorder="1" applyAlignment="1">
      <alignment vertical="center" wrapText="1"/>
    </xf>
    <xf numFmtId="0" fontId="129" fillId="0" borderId="0" xfId="0" applyFont="1" applyBorder="1" applyAlignment="1">
      <alignment horizontal="left" vertical="center" wrapText="1"/>
    </xf>
    <xf numFmtId="0" fontId="122" fillId="0" borderId="0" xfId="0" applyFont="1" applyBorder="1" applyAlignment="1">
      <alignment horizontal="left" vertical="center" wrapText="1"/>
    </xf>
    <xf numFmtId="0" fontId="39" fillId="0" borderId="0" xfId="0" applyFont="1" applyBorder="1" applyAlignment="1">
      <alignment vertical="center"/>
    </xf>
    <xf numFmtId="0" fontId="106" fillId="35" borderId="16" xfId="0" applyFont="1" applyFill="1" applyBorder="1" applyAlignment="1">
      <alignment vertical="center" wrapText="1"/>
    </xf>
    <xf numFmtId="0" fontId="106" fillId="35" borderId="16" xfId="0" applyFont="1" applyFill="1" applyBorder="1" applyAlignment="1">
      <alignment horizontal="left" vertical="center" wrapText="1"/>
    </xf>
    <xf numFmtId="0" fontId="109" fillId="35" borderId="16" xfId="0" applyFont="1" applyFill="1" applyBorder="1" applyAlignment="1">
      <alignment vertical="center" wrapText="1"/>
    </xf>
    <xf numFmtId="165" fontId="21" fillId="35" borderId="16" xfId="0" applyNumberFormat="1" applyFont="1" applyFill="1" applyBorder="1" applyAlignment="1">
      <alignment horizontal="right" vertical="center" wrapText="1"/>
    </xf>
    <xf numFmtId="0" fontId="117" fillId="35" borderId="14" xfId="0" applyFont="1" applyFill="1" applyBorder="1" applyAlignment="1">
      <alignment vertical="center" wrapText="1"/>
    </xf>
    <xf numFmtId="165" fontId="5" fillId="35" borderId="14" xfId="0" applyNumberFormat="1" applyFont="1" applyFill="1" applyBorder="1" applyAlignment="1">
      <alignment horizontal="right" vertical="center" wrapText="1"/>
    </xf>
    <xf numFmtId="0" fontId="117" fillId="35" borderId="16" xfId="0" applyFont="1" applyFill="1" applyBorder="1" applyAlignment="1">
      <alignment vertical="center" wrapText="1"/>
    </xf>
    <xf numFmtId="165" fontId="5" fillId="35" borderId="16" xfId="0" applyNumberFormat="1" applyFont="1" applyFill="1" applyBorder="1" applyAlignment="1">
      <alignment horizontal="right" vertical="center" wrapText="1"/>
    </xf>
    <xf numFmtId="0" fontId="130" fillId="0" borderId="0" xfId="0" applyFont="1" applyBorder="1" applyAlignment="1">
      <alignment vertical="center"/>
    </xf>
    <xf numFmtId="165" fontId="117" fillId="35" borderId="14" xfId="0" applyNumberFormat="1" applyFont="1" applyFill="1" applyBorder="1" applyAlignment="1">
      <alignment horizontal="right" vertical="center" wrapText="1"/>
    </xf>
    <xf numFmtId="165" fontId="106" fillId="34" borderId="11" xfId="0" applyNumberFormat="1" applyFont="1" applyFill="1" applyBorder="1" applyAlignment="1">
      <alignment horizontal="right" vertical="center" wrapText="1"/>
    </xf>
    <xf numFmtId="165" fontId="106" fillId="34" borderId="10" xfId="0" applyNumberFormat="1" applyFont="1" applyFill="1" applyBorder="1" applyAlignment="1">
      <alignment horizontal="right" wrapText="1"/>
    </xf>
    <xf numFmtId="0" fontId="117" fillId="35" borderId="0" xfId="0" applyFont="1" applyFill="1" applyBorder="1" applyAlignment="1">
      <alignment vertical="center" wrapText="1"/>
    </xf>
    <xf numFmtId="165" fontId="117" fillId="35" borderId="0" xfId="0" applyNumberFormat="1" applyFont="1" applyFill="1" applyBorder="1" applyAlignment="1">
      <alignment horizontal="right" vertical="center" wrapText="1"/>
    </xf>
    <xf numFmtId="0" fontId="120" fillId="0" borderId="17" xfId="0" applyFont="1" applyBorder="1" applyAlignment="1">
      <alignment horizontal="justify" vertical="center" wrapText="1"/>
    </xf>
    <xf numFmtId="0" fontId="120" fillId="0" borderId="17" xfId="0" applyFont="1" applyBorder="1" applyAlignment="1">
      <alignment horizontal="justify" vertical="center"/>
    </xf>
    <xf numFmtId="3" fontId="102" fillId="0" borderId="17" xfId="0" applyNumberFormat="1" applyFont="1" applyBorder="1" applyAlignment="1">
      <alignment vertical="center"/>
    </xf>
    <xf numFmtId="0" fontId="117" fillId="35" borderId="18" xfId="0" applyFont="1" applyFill="1" applyBorder="1" applyAlignment="1">
      <alignment vertical="center" wrapText="1"/>
    </xf>
    <xf numFmtId="165" fontId="117" fillId="35" borderId="18" xfId="0" applyNumberFormat="1" applyFont="1" applyFill="1" applyBorder="1" applyAlignment="1">
      <alignment horizontal="right" vertical="center" wrapText="1"/>
    </xf>
    <xf numFmtId="0" fontId="107" fillId="0" borderId="17" xfId="0" applyFont="1" applyBorder="1" applyAlignment="1">
      <alignment vertical="center" wrapText="1"/>
    </xf>
    <xf numFmtId="0" fontId="107" fillId="0" borderId="17" xfId="0" applyFont="1" applyBorder="1" applyAlignment="1">
      <alignment vertical="center"/>
    </xf>
    <xf numFmtId="165" fontId="107" fillId="0" borderId="17" xfId="0" applyNumberFormat="1" applyFont="1" applyBorder="1" applyAlignment="1">
      <alignment vertical="center" wrapText="1"/>
    </xf>
    <xf numFmtId="0" fontId="117" fillId="35" borderId="19" xfId="0" applyFont="1" applyFill="1" applyBorder="1" applyAlignment="1">
      <alignment vertical="center" wrapText="1"/>
    </xf>
    <xf numFmtId="0" fontId="131" fillId="0" borderId="0" xfId="0" applyFont="1" applyAlignment="1">
      <alignment vertical="center"/>
    </xf>
    <xf numFmtId="0" fontId="132" fillId="0" borderId="0" xfId="0" applyFont="1" applyAlignment="1">
      <alignment vertical="center"/>
    </xf>
    <xf numFmtId="0" fontId="133" fillId="0" borderId="0" xfId="0" applyFont="1" applyAlignment="1">
      <alignment vertical="center"/>
    </xf>
    <xf numFmtId="0" fontId="134" fillId="0" borderId="0" xfId="0" applyFont="1" applyAlignment="1">
      <alignment vertical="center"/>
    </xf>
    <xf numFmtId="0" fontId="132" fillId="0" borderId="0" xfId="0" applyFont="1" applyAlignment="1">
      <alignment horizontal="left" vertical="center" wrapText="1"/>
    </xf>
    <xf numFmtId="165" fontId="135" fillId="34" borderId="0" xfId="0" applyNumberFormat="1" applyFont="1" applyFill="1" applyBorder="1" applyAlignment="1">
      <alignment horizontal="right" vertical="center" wrapText="1"/>
    </xf>
    <xf numFmtId="0" fontId="0" fillId="0" borderId="0" xfId="0" applyBorder="1" applyAlignment="1">
      <alignment vertical="center"/>
    </xf>
    <xf numFmtId="0" fontId="135" fillId="0" borderId="17" xfId="0" applyFont="1" applyBorder="1" applyAlignment="1">
      <alignment horizontal="right" vertical="center" wrapText="1"/>
    </xf>
    <xf numFmtId="165" fontId="107" fillId="34" borderId="11" xfId="0" applyNumberFormat="1" applyFont="1" applyFill="1" applyBorder="1" applyAlignment="1">
      <alignment horizontal="right" vertical="center" wrapText="1"/>
    </xf>
    <xf numFmtId="165" fontId="107" fillId="0" borderId="10" xfId="0" applyNumberFormat="1" applyFont="1" applyFill="1" applyBorder="1" applyAlignment="1">
      <alignment horizontal="right" wrapText="1"/>
    </xf>
    <xf numFmtId="165" fontId="38" fillId="0" borderId="14" xfId="0" applyNumberFormat="1" applyFont="1" applyFill="1" applyBorder="1" applyAlignment="1">
      <alignment vertical="center" wrapText="1"/>
    </xf>
    <xf numFmtId="165" fontId="107" fillId="0" borderId="0" xfId="0" applyNumberFormat="1" applyFont="1" applyFill="1" applyBorder="1" applyAlignment="1">
      <alignment wrapText="1"/>
    </xf>
    <xf numFmtId="165" fontId="107" fillId="0" borderId="10" xfId="0" applyNumberFormat="1" applyFont="1" applyFill="1" applyBorder="1" applyAlignment="1">
      <alignment wrapText="1"/>
    </xf>
    <xf numFmtId="165" fontId="108" fillId="0" borderId="10" xfId="0" applyNumberFormat="1" applyFont="1" applyFill="1" applyBorder="1" applyAlignment="1">
      <alignment horizontal="right" vertical="center" wrapText="1"/>
    </xf>
    <xf numFmtId="0" fontId="8" fillId="0" borderId="10" xfId="0" applyFont="1" applyFill="1" applyBorder="1" applyAlignment="1">
      <alignment vertical="center" wrapText="1"/>
    </xf>
    <xf numFmtId="0" fontId="8" fillId="34" borderId="10" xfId="0" applyFont="1" applyFill="1" applyBorder="1" applyAlignment="1">
      <alignment wrapText="1"/>
    </xf>
    <xf numFmtId="0" fontId="102" fillId="0" borderId="0" xfId="0" applyFont="1" applyFill="1" applyAlignment="1">
      <alignment vertical="center"/>
    </xf>
    <xf numFmtId="0" fontId="106" fillId="0" borderId="11" xfId="0" applyFont="1" applyBorder="1" applyAlignment="1">
      <alignment wrapText="1"/>
    </xf>
    <xf numFmtId="0" fontId="107" fillId="0" borderId="0" xfId="0" applyFont="1" applyFill="1" applyBorder="1" applyAlignment="1">
      <alignment wrapText="1"/>
    </xf>
    <xf numFmtId="0" fontId="107" fillId="0" borderId="10" xfId="0" applyFont="1" applyFill="1" applyBorder="1" applyAlignment="1">
      <alignment wrapText="1"/>
    </xf>
    <xf numFmtId="165" fontId="106" fillId="0" borderId="11" xfId="0" applyNumberFormat="1" applyFont="1" applyFill="1" applyBorder="1" applyAlignment="1">
      <alignment horizontal="right" wrapText="1"/>
    </xf>
    <xf numFmtId="0" fontId="106" fillId="0" borderId="12" xfId="0" applyFont="1" applyBorder="1" applyAlignment="1">
      <alignment vertical="center" wrapText="1"/>
    </xf>
    <xf numFmtId="165" fontId="106" fillId="34" borderId="12" xfId="0" applyNumberFormat="1" applyFont="1" applyFill="1" applyBorder="1" applyAlignment="1">
      <alignment wrapText="1"/>
    </xf>
    <xf numFmtId="3" fontId="135" fillId="0" borderId="0" xfId="0" applyNumberFormat="1" applyFont="1" applyBorder="1" applyAlignment="1">
      <alignment vertical="center" wrapText="1"/>
    </xf>
    <xf numFmtId="3" fontId="135" fillId="0" borderId="10" xfId="0" applyNumberFormat="1" applyFont="1" applyBorder="1" applyAlignment="1">
      <alignment vertical="center" wrapText="1"/>
    </xf>
    <xf numFmtId="165" fontId="38" fillId="0" borderId="10" xfId="0" applyNumberFormat="1" applyFont="1" applyBorder="1" applyAlignment="1">
      <alignment horizontal="right" vertical="center" wrapText="1"/>
    </xf>
    <xf numFmtId="165" fontId="38" fillId="0" borderId="10" xfId="0" applyNumberFormat="1" applyFont="1" applyFill="1" applyBorder="1" applyAlignment="1">
      <alignment horizontal="right" vertical="center" wrapText="1"/>
    </xf>
    <xf numFmtId="165" fontId="37" fillId="0" borderId="10" xfId="0" applyNumberFormat="1" applyFont="1" applyFill="1" applyBorder="1" applyAlignment="1">
      <alignment horizontal="right" vertical="center" wrapText="1"/>
    </xf>
    <xf numFmtId="3" fontId="136" fillId="35" borderId="10" xfId="0" applyNumberFormat="1" applyFont="1" applyFill="1" applyBorder="1" applyAlignment="1">
      <alignment vertical="center" wrapText="1"/>
    </xf>
    <xf numFmtId="165" fontId="37" fillId="35" borderId="10" xfId="0" applyNumberFormat="1" applyFont="1" applyFill="1" applyBorder="1" applyAlignment="1">
      <alignment horizontal="right" vertical="center" wrapText="1"/>
    </xf>
    <xf numFmtId="3" fontId="127" fillId="0" borderId="10" xfId="0" applyNumberFormat="1" applyFont="1" applyBorder="1" applyAlignment="1">
      <alignment vertical="center"/>
    </xf>
    <xf numFmtId="165" fontId="43" fillId="0" borderId="10" xfId="0" applyNumberFormat="1" applyFont="1" applyBorder="1" applyAlignment="1">
      <alignment horizontal="right" vertical="center" wrapText="1"/>
    </xf>
    <xf numFmtId="165" fontId="43" fillId="0" borderId="10" xfId="0" applyNumberFormat="1" applyFont="1" applyBorder="1" applyAlignment="1">
      <alignment vertical="center" wrapText="1"/>
    </xf>
    <xf numFmtId="165" fontId="45" fillId="0" borderId="10" xfId="0" applyNumberFormat="1" applyFont="1" applyBorder="1" applyAlignment="1">
      <alignment vertical="center"/>
    </xf>
    <xf numFmtId="165" fontId="38" fillId="0" borderId="10" xfId="0" applyNumberFormat="1" applyFont="1" applyBorder="1" applyAlignment="1">
      <alignment horizontal="right" wrapText="1"/>
    </xf>
    <xf numFmtId="165" fontId="38" fillId="0" borderId="10" xfId="0" applyNumberFormat="1" applyFont="1" applyFill="1" applyBorder="1" applyAlignment="1">
      <alignment horizontal="right" wrapText="1"/>
    </xf>
    <xf numFmtId="165" fontId="37" fillId="0" borderId="10" xfId="0" applyNumberFormat="1" applyFont="1" applyFill="1" applyBorder="1" applyAlignment="1">
      <alignment horizontal="right" wrapText="1"/>
    </xf>
    <xf numFmtId="0" fontId="128" fillId="0" borderId="0" xfId="0" applyFont="1" applyBorder="1" applyAlignment="1">
      <alignment vertical="center" wrapText="1"/>
    </xf>
    <xf numFmtId="0" fontId="128" fillId="0" borderId="16" xfId="0" applyFont="1" applyBorder="1" applyAlignment="1">
      <alignment vertical="center" wrapText="1"/>
    </xf>
    <xf numFmtId="0" fontId="122" fillId="35" borderId="15" xfId="0" applyFont="1" applyFill="1" applyBorder="1" applyAlignment="1">
      <alignment vertical="center" wrapText="1"/>
    </xf>
    <xf numFmtId="0" fontId="37" fillId="35" borderId="15" xfId="0" applyFont="1" applyFill="1" applyBorder="1" applyAlignment="1">
      <alignment horizontal="right" vertical="center" wrapText="1"/>
    </xf>
    <xf numFmtId="0" fontId="122" fillId="0" borderId="12" xfId="0" applyFont="1" applyFill="1" applyBorder="1" applyAlignment="1">
      <alignment vertical="center" wrapText="1"/>
    </xf>
    <xf numFmtId="3" fontId="38" fillId="0" borderId="12" xfId="0" applyNumberFormat="1" applyFont="1" applyBorder="1" applyAlignment="1">
      <alignment horizontal="right" vertical="center" wrapText="1"/>
    </xf>
    <xf numFmtId="3" fontId="37" fillId="0" borderId="12" xfId="0" applyNumberFormat="1" applyFont="1" applyBorder="1" applyAlignment="1">
      <alignment horizontal="right" vertical="center" wrapText="1"/>
    </xf>
    <xf numFmtId="0" fontId="108" fillId="0" borderId="11" xfId="0" applyFont="1" applyBorder="1" applyAlignment="1">
      <alignment vertical="center" wrapText="1"/>
    </xf>
    <xf numFmtId="165" fontId="8" fillId="0" borderId="11" xfId="0" applyNumberFormat="1" applyFont="1" applyBorder="1" applyAlignment="1">
      <alignment horizontal="right" vertical="center" wrapText="1"/>
    </xf>
    <xf numFmtId="0" fontId="123" fillId="0" borderId="11" xfId="0" applyFont="1" applyBorder="1" applyAlignment="1" applyProtection="1">
      <alignment wrapText="1"/>
      <protection/>
    </xf>
    <xf numFmtId="165" fontId="8" fillId="0" borderId="10" xfId="0" applyNumberFormat="1" applyFont="1" applyFill="1" applyBorder="1" applyAlignment="1" applyProtection="1">
      <alignment horizontal="right" vertical="center" wrapText="1"/>
      <protection/>
    </xf>
    <xf numFmtId="165" fontId="107" fillId="0" borderId="11" xfId="0" applyNumberFormat="1" applyFont="1" applyFill="1" applyBorder="1" applyAlignment="1">
      <alignment wrapText="1"/>
    </xf>
    <xf numFmtId="0" fontId="38" fillId="0" borderId="0" xfId="0" applyFont="1" applyFill="1" applyAlignment="1">
      <alignment horizontal="justify" vertical="center" wrapText="1"/>
    </xf>
    <xf numFmtId="0" fontId="106" fillId="0" borderId="0" xfId="0" applyFont="1" applyAlignment="1" applyProtection="1">
      <alignment vertical="center" wrapText="1"/>
      <protection/>
    </xf>
    <xf numFmtId="0" fontId="106" fillId="0" borderId="0" xfId="0" applyFont="1" applyAlignment="1" applyProtection="1">
      <alignment vertical="top" wrapText="1"/>
      <protection/>
    </xf>
    <xf numFmtId="0" fontId="106" fillId="33" borderId="20" xfId="0" applyFont="1" applyFill="1" applyBorder="1" applyAlignment="1">
      <alignment vertical="center" wrapText="1"/>
    </xf>
    <xf numFmtId="165" fontId="106" fillId="33" borderId="20" xfId="0" applyNumberFormat="1" applyFont="1" applyFill="1" applyBorder="1" applyAlignment="1">
      <alignment horizontal="right" vertical="center" wrapText="1"/>
    </xf>
    <xf numFmtId="0" fontId="109" fillId="35" borderId="16" xfId="0" applyFont="1" applyFill="1" applyBorder="1" applyAlignment="1">
      <alignment horizontal="left" vertical="center" wrapText="1"/>
    </xf>
    <xf numFmtId="165" fontId="8" fillId="0" borderId="10" xfId="0" applyNumberFormat="1" applyFont="1" applyBorder="1" applyAlignment="1">
      <alignment horizontal="right" wrapText="1"/>
    </xf>
    <xf numFmtId="0" fontId="17" fillId="0" borderId="0" xfId="0" applyFont="1" applyFill="1" applyAlignment="1">
      <alignment horizontal="justify" vertical="center" wrapText="1"/>
    </xf>
    <xf numFmtId="0" fontId="102" fillId="0" borderId="17" xfId="0" applyFont="1" applyBorder="1" applyAlignment="1">
      <alignment vertical="center"/>
    </xf>
    <xf numFmtId="165" fontId="105" fillId="0" borderId="10" xfId="0" applyNumberFormat="1" applyFont="1" applyFill="1" applyBorder="1" applyAlignment="1">
      <alignment vertical="center" wrapText="1"/>
    </xf>
    <xf numFmtId="165" fontId="17" fillId="0" borderId="10" xfId="0" applyNumberFormat="1" applyFont="1" applyFill="1" applyBorder="1" applyAlignment="1">
      <alignment wrapText="1"/>
    </xf>
    <xf numFmtId="165" fontId="17" fillId="34" borderId="11" xfId="0" applyNumberFormat="1" applyFont="1" applyFill="1" applyBorder="1" applyAlignment="1">
      <alignment horizontal="right" vertical="center" wrapText="1"/>
    </xf>
    <xf numFmtId="0" fontId="38" fillId="0" borderId="0" xfId="0" applyFont="1" applyFill="1" applyAlignment="1">
      <alignment vertical="center" wrapText="1"/>
    </xf>
    <xf numFmtId="3" fontId="135" fillId="0" borderId="10" xfId="0" applyNumberFormat="1" applyFont="1" applyBorder="1" applyAlignment="1">
      <alignment wrapText="1"/>
    </xf>
    <xf numFmtId="0" fontId="128" fillId="0" borderId="11" xfId="0" applyFont="1" applyBorder="1" applyAlignment="1">
      <alignment vertical="center" wrapText="1"/>
    </xf>
    <xf numFmtId="165" fontId="17" fillId="0" borderId="11" xfId="0" applyNumberFormat="1" applyFont="1" applyFill="1" applyBorder="1" applyAlignment="1">
      <alignment wrapText="1"/>
    </xf>
    <xf numFmtId="3" fontId="38" fillId="0" borderId="16" xfId="0" applyNumberFormat="1" applyFont="1" applyFill="1" applyBorder="1" applyAlignment="1">
      <alignment horizontal="right" vertical="center" wrapText="1"/>
    </xf>
    <xf numFmtId="3" fontId="37" fillId="0" borderId="16" xfId="0" applyNumberFormat="1" applyFont="1" applyFill="1" applyBorder="1" applyAlignment="1">
      <alignment horizontal="right" vertical="center" wrapText="1"/>
    </xf>
    <xf numFmtId="0" fontId="8" fillId="0" borderId="10" xfId="0" applyFont="1" applyBorder="1" applyAlignment="1" quotePrefix="1">
      <alignment vertical="center" wrapText="1"/>
    </xf>
    <xf numFmtId="0" fontId="5" fillId="33" borderId="10" xfId="0" applyFont="1" applyFill="1" applyBorder="1" applyAlignment="1" applyProtection="1">
      <alignment horizontal="right" vertical="center" wrapText="1"/>
      <protection/>
    </xf>
    <xf numFmtId="0" fontId="5" fillId="33" borderId="11" xfId="0" applyFont="1" applyFill="1" applyBorder="1" applyAlignment="1" applyProtection="1">
      <alignment horizontal="right" vertical="center" wrapText="1"/>
      <protection/>
    </xf>
    <xf numFmtId="0" fontId="5" fillId="33" borderId="15"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104" fillId="0" borderId="0" xfId="0" applyFont="1" applyAlignment="1">
      <alignment horizontal="left" vertical="center" wrapText="1"/>
    </xf>
    <xf numFmtId="0" fontId="21" fillId="33" borderId="15" xfId="0" applyFont="1" applyFill="1" applyBorder="1" applyAlignment="1">
      <alignment horizontal="center" vertical="center" wrapText="1"/>
    </xf>
    <xf numFmtId="0" fontId="21" fillId="33" borderId="11" xfId="0" applyFont="1" applyFill="1" applyBorder="1" applyAlignment="1">
      <alignment horizontal="center" vertical="center" wrapText="1"/>
    </xf>
    <xf numFmtId="165" fontId="107" fillId="34" borderId="10" xfId="0" applyNumberFormat="1" applyFont="1" applyFill="1" applyBorder="1" applyAlignment="1">
      <alignment horizontal="right" wrapText="1"/>
    </xf>
    <xf numFmtId="165" fontId="17" fillId="0" borderId="10" xfId="0" applyNumberFormat="1" applyFont="1" applyBorder="1" applyAlignment="1">
      <alignment horizontal="right" wrapText="1"/>
    </xf>
    <xf numFmtId="165" fontId="107" fillId="34" borderId="12" xfId="0" applyNumberFormat="1" applyFont="1" applyFill="1" applyBorder="1" applyAlignment="1">
      <alignment horizontal="right" wrapText="1"/>
    </xf>
    <xf numFmtId="165" fontId="17" fillId="0" borderId="12" xfId="0" applyNumberFormat="1" applyFont="1" applyBorder="1" applyAlignment="1">
      <alignment horizontal="right" wrapText="1"/>
    </xf>
    <xf numFmtId="165" fontId="21" fillId="0" borderId="12" xfId="0" applyNumberFormat="1" applyFont="1" applyBorder="1" applyAlignment="1">
      <alignment horizontal="right" wrapText="1"/>
    </xf>
    <xf numFmtId="165" fontId="107" fillId="0" borderId="11" xfId="0" applyNumberFormat="1" applyFont="1" applyFill="1" applyBorder="1" applyAlignment="1">
      <alignment horizontal="right" vertical="center" wrapText="1"/>
    </xf>
    <xf numFmtId="165" fontId="21" fillId="34" borderId="11" xfId="0" applyNumberFormat="1" applyFont="1" applyFill="1" applyBorder="1" applyAlignment="1">
      <alignment horizontal="right" vertical="center" wrapText="1"/>
    </xf>
    <xf numFmtId="0" fontId="21" fillId="33" borderId="10" xfId="0" applyFont="1" applyFill="1" applyBorder="1" applyAlignment="1">
      <alignment horizontal="center" vertical="center" wrapText="1"/>
    </xf>
    <xf numFmtId="0" fontId="21" fillId="33" borderId="11" xfId="0" applyFont="1" applyFill="1" applyBorder="1" applyAlignment="1" applyProtection="1">
      <alignment horizontal="right" vertical="center" wrapText="1"/>
      <protection/>
    </xf>
    <xf numFmtId="0" fontId="21" fillId="33" borderId="10" xfId="0" applyFont="1" applyFill="1" applyBorder="1" applyAlignment="1" applyProtection="1">
      <alignment horizontal="right" vertical="center" wrapText="1"/>
      <protection/>
    </xf>
    <xf numFmtId="0" fontId="5" fillId="35" borderId="11" xfId="0" applyFont="1" applyFill="1" applyBorder="1" applyAlignment="1">
      <alignment horizontal="right" vertical="center" wrapText="1"/>
    </xf>
    <xf numFmtId="0" fontId="5" fillId="35" borderId="10" xfId="0" applyFont="1" applyFill="1" applyBorder="1" applyAlignment="1">
      <alignment horizontal="right" vertical="center" wrapText="1"/>
    </xf>
    <xf numFmtId="14" fontId="5" fillId="35" borderId="11" xfId="0" applyNumberFormat="1" applyFont="1" applyFill="1" applyBorder="1" applyAlignment="1">
      <alignment vertical="center" wrapText="1"/>
    </xf>
    <xf numFmtId="3" fontId="38" fillId="0" borderId="0" xfId="0" applyNumberFormat="1" applyFont="1" applyFill="1" applyBorder="1" applyAlignment="1">
      <alignment horizontal="right" vertical="center" wrapText="1"/>
    </xf>
    <xf numFmtId="3" fontId="37" fillId="0" borderId="0" xfId="0" applyNumberFormat="1" applyFont="1" applyFill="1" applyBorder="1" applyAlignment="1">
      <alignment horizontal="right" vertical="center" wrapText="1"/>
    </xf>
    <xf numFmtId="0" fontId="137" fillId="0" borderId="0" xfId="0" applyFont="1" applyAlignment="1">
      <alignment horizontal="left" vertical="center"/>
    </xf>
    <xf numFmtId="0" fontId="137" fillId="0" borderId="0" xfId="0" applyFont="1" applyAlignment="1">
      <alignment vertical="center"/>
    </xf>
    <xf numFmtId="0" fontId="138" fillId="0" borderId="0" xfId="0" applyFont="1" applyAlignment="1">
      <alignment vertical="center"/>
    </xf>
    <xf numFmtId="3" fontId="139" fillId="0" borderId="12" xfId="0" applyNumberFormat="1" applyFont="1" applyBorder="1" applyAlignment="1">
      <alignment horizontal="center" vertical="center" wrapText="1"/>
    </xf>
    <xf numFmtId="0" fontId="0" fillId="0" borderId="0" xfId="0" applyAlignment="1">
      <alignment/>
    </xf>
    <xf numFmtId="0" fontId="137" fillId="0" borderId="0" xfId="0" applyFont="1" applyAlignment="1">
      <alignment vertical="center" wrapText="1"/>
    </xf>
    <xf numFmtId="0" fontId="108" fillId="0" borderId="10" xfId="0" applyFont="1" applyBorder="1" applyAlignment="1">
      <alignment horizontal="left" wrapText="1"/>
    </xf>
    <xf numFmtId="0" fontId="0" fillId="0" borderId="0" xfId="0" applyAlignment="1">
      <alignment vertical="top"/>
    </xf>
    <xf numFmtId="3" fontId="132" fillId="0" borderId="0" xfId="0" applyNumberFormat="1" applyFont="1" applyAlignment="1">
      <alignment vertical="top"/>
    </xf>
    <xf numFmtId="3" fontId="118" fillId="0" borderId="0" xfId="0" applyNumberFormat="1" applyFont="1" applyAlignment="1">
      <alignment vertical="top"/>
    </xf>
    <xf numFmtId="3" fontId="133" fillId="0" borderId="0" xfId="0" applyNumberFormat="1" applyFont="1" applyAlignment="1">
      <alignment vertical="top"/>
    </xf>
    <xf numFmtId="0" fontId="133" fillId="0" borderId="0" xfId="0" applyFont="1" applyAlignment="1">
      <alignment vertical="top"/>
    </xf>
    <xf numFmtId="3" fontId="109" fillId="36" borderId="0" xfId="0" applyNumberFormat="1" applyFont="1" applyFill="1" applyBorder="1" applyAlignment="1">
      <alignment vertical="center" wrapText="1"/>
    </xf>
    <xf numFmtId="3" fontId="107" fillId="36" borderId="0" xfId="0" applyNumberFormat="1" applyFont="1" applyFill="1" applyBorder="1" applyAlignment="1">
      <alignment horizontal="right" vertical="center" wrapText="1"/>
    </xf>
    <xf numFmtId="3" fontId="133" fillId="0" borderId="0" xfId="0" applyNumberFormat="1" applyFont="1" applyAlignment="1">
      <alignment wrapText="1"/>
    </xf>
    <xf numFmtId="0" fontId="133" fillId="0" borderId="0" xfId="0" applyFont="1" applyAlignment="1">
      <alignment wrapText="1"/>
    </xf>
    <xf numFmtId="3" fontId="107" fillId="0" borderId="10" xfId="0" applyNumberFormat="1" applyFont="1" applyBorder="1" applyAlignment="1">
      <alignment vertical="center" wrapText="1"/>
    </xf>
    <xf numFmtId="165" fontId="107" fillId="0" borderId="10" xfId="0" applyNumberFormat="1" applyFont="1" applyBorder="1" applyAlignment="1">
      <alignment horizontal="right" vertical="center" wrapText="1"/>
    </xf>
    <xf numFmtId="3" fontId="0" fillId="0" borderId="0" xfId="0" applyNumberFormat="1" applyFont="1" applyAlignment="1">
      <alignment vertical="top"/>
    </xf>
    <xf numFmtId="0" fontId="0" fillId="0" borderId="0" xfId="0" applyFont="1" applyAlignment="1">
      <alignment vertical="top"/>
    </xf>
    <xf numFmtId="0" fontId="0" fillId="0" borderId="0" xfId="0" applyFont="1" applyAlignment="1">
      <alignment wrapText="1"/>
    </xf>
    <xf numFmtId="0" fontId="0" fillId="0" borderId="0" xfId="0" applyBorder="1" applyAlignment="1">
      <alignment vertical="top"/>
    </xf>
    <xf numFmtId="3" fontId="133" fillId="0" borderId="0" xfId="0" applyNumberFormat="1" applyFont="1" applyBorder="1" applyAlignment="1">
      <alignment vertical="top"/>
    </xf>
    <xf numFmtId="3" fontId="102" fillId="35" borderId="15" xfId="0" applyNumberFormat="1" applyFont="1" applyFill="1" applyBorder="1" applyAlignment="1">
      <alignment horizontal="left" vertical="center" wrapText="1"/>
    </xf>
    <xf numFmtId="3" fontId="133" fillId="0" borderId="0" xfId="0" applyNumberFormat="1" applyFont="1" applyAlignment="1">
      <alignment horizontal="right" wrapText="1"/>
    </xf>
    <xf numFmtId="3" fontId="102" fillId="35" borderId="11" xfId="0" applyNumberFormat="1" applyFont="1" applyFill="1" applyBorder="1" applyAlignment="1">
      <alignment horizontal="left" vertical="center" wrapText="1"/>
    </xf>
    <xf numFmtId="14" fontId="106" fillId="35" borderId="11" xfId="0" applyNumberFormat="1" applyFont="1" applyFill="1" applyBorder="1" applyAlignment="1">
      <alignment horizontal="right" vertical="center" wrapText="1"/>
    </xf>
    <xf numFmtId="14" fontId="106" fillId="35" borderId="11" xfId="0" applyNumberFormat="1" applyFont="1" applyFill="1" applyBorder="1" applyAlignment="1">
      <alignment horizontal="right" vertical="top" wrapText="1"/>
    </xf>
    <xf numFmtId="3" fontId="106" fillId="35" borderId="10" xfId="0" applyNumberFormat="1" applyFont="1" applyFill="1" applyBorder="1" applyAlignment="1">
      <alignment vertical="center" wrapText="1"/>
    </xf>
    <xf numFmtId="165" fontId="109" fillId="35" borderId="10" xfId="0" applyNumberFormat="1" applyFont="1" applyFill="1" applyBorder="1" applyAlignment="1">
      <alignment horizontal="right" vertical="center" wrapText="1"/>
    </xf>
    <xf numFmtId="3" fontId="109" fillId="35" borderId="16" xfId="0" applyNumberFormat="1" applyFont="1" applyFill="1" applyBorder="1" applyAlignment="1">
      <alignment vertical="center" wrapText="1"/>
    </xf>
    <xf numFmtId="165" fontId="106" fillId="35" borderId="16" xfId="0" applyNumberFormat="1" applyFont="1" applyFill="1" applyBorder="1" applyAlignment="1">
      <alignment horizontal="right" vertical="center" wrapText="1"/>
    </xf>
    <xf numFmtId="0" fontId="106" fillId="35" borderId="11" xfId="0" applyNumberFormat="1" applyFont="1" applyFill="1" applyBorder="1" applyAlignment="1">
      <alignment horizontal="right" vertical="center" wrapText="1"/>
    </xf>
    <xf numFmtId="0" fontId="131" fillId="0" borderId="0" xfId="0" applyFont="1" applyAlignment="1">
      <alignment vertical="top" wrapText="1"/>
    </xf>
    <xf numFmtId="0" fontId="0" fillId="0" borderId="0" xfId="0" applyAlignment="1">
      <alignment vertical="top" wrapText="1"/>
    </xf>
    <xf numFmtId="3" fontId="134" fillId="0" borderId="0" xfId="0" applyNumberFormat="1" applyFont="1" applyAlignment="1">
      <alignment vertical="top"/>
    </xf>
    <xf numFmtId="0" fontId="135" fillId="36" borderId="0" xfId="0" applyFont="1" applyFill="1" applyAlignment="1">
      <alignment horizontal="right" vertical="top" wrapText="1"/>
    </xf>
    <xf numFmtId="14" fontId="21" fillId="33" borderId="11" xfId="0" applyNumberFormat="1" applyFont="1" applyFill="1" applyBorder="1" applyAlignment="1">
      <alignment horizontal="right" vertical="center" wrapText="1"/>
    </xf>
    <xf numFmtId="0" fontId="107" fillId="36" borderId="0" xfId="0" applyFont="1" applyFill="1" applyBorder="1" applyAlignment="1">
      <alignment horizontal="right" vertical="top" wrapText="1"/>
    </xf>
    <xf numFmtId="0" fontId="107" fillId="36" borderId="0" xfId="0" applyFont="1" applyFill="1" applyAlignment="1">
      <alignment horizontal="right" vertical="top" wrapText="1"/>
    </xf>
    <xf numFmtId="0" fontId="133" fillId="0" borderId="0" xfId="0" applyFont="1" applyAlignment="1">
      <alignment vertical="top" wrapText="1"/>
    </xf>
    <xf numFmtId="0" fontId="107" fillId="0" borderId="10" xfId="0" applyFont="1" applyBorder="1" applyAlignment="1">
      <alignment vertical="top" wrapText="1"/>
    </xf>
    <xf numFmtId="0" fontId="17" fillId="0" borderId="10" xfId="0" applyFont="1" applyBorder="1" applyAlignment="1">
      <alignment vertical="top" wrapText="1"/>
    </xf>
    <xf numFmtId="165" fontId="129" fillId="0" borderId="10" xfId="0" applyNumberFormat="1" applyFont="1" applyFill="1" applyBorder="1" applyAlignment="1">
      <alignment horizontal="right" vertical="top" wrapText="1"/>
    </xf>
    <xf numFmtId="0" fontId="109" fillId="35" borderId="20" xfId="0" applyFont="1" applyFill="1" applyBorder="1" applyAlignment="1">
      <alignment vertical="top" wrapText="1"/>
    </xf>
    <xf numFmtId="165" fontId="109" fillId="35" borderId="20" xfId="0" applyNumberFormat="1" applyFont="1" applyFill="1" applyBorder="1" applyAlignment="1">
      <alignment horizontal="right" vertical="top" wrapText="1"/>
    </xf>
    <xf numFmtId="0" fontId="107" fillId="0" borderId="0" xfId="0" applyFont="1" applyAlignment="1">
      <alignment horizontal="justify" vertical="top" wrapText="1"/>
    </xf>
    <xf numFmtId="0" fontId="140" fillId="0" borderId="0" xfId="0" applyFont="1" applyAlignment="1">
      <alignment vertical="top" wrapText="1"/>
    </xf>
    <xf numFmtId="0" fontId="106" fillId="0" borderId="0" xfId="0" applyFont="1" applyBorder="1" applyAlignment="1">
      <alignment vertical="top" wrapText="1"/>
    </xf>
    <xf numFmtId="165" fontId="109" fillId="0" borderId="11" xfId="0" applyNumberFormat="1" applyFont="1" applyFill="1" applyBorder="1" applyAlignment="1">
      <alignment horizontal="right" vertical="top" wrapText="1"/>
    </xf>
    <xf numFmtId="165" fontId="107" fillId="0" borderId="10" xfId="0" applyNumberFormat="1" applyFont="1" applyFill="1" applyBorder="1" applyAlignment="1">
      <alignment horizontal="right" vertical="top" wrapText="1"/>
    </xf>
    <xf numFmtId="0" fontId="106" fillId="35" borderId="20" xfId="0" applyFont="1" applyFill="1" applyBorder="1" applyAlignment="1">
      <alignment vertical="top" wrapText="1"/>
    </xf>
    <xf numFmtId="0" fontId="118" fillId="0" borderId="0" xfId="0" applyFont="1" applyAlignment="1">
      <alignment horizontal="justify" vertical="top" wrapText="1"/>
    </xf>
    <xf numFmtId="0" fontId="5" fillId="35" borderId="15" xfId="0" applyFont="1" applyFill="1" applyBorder="1" applyAlignment="1">
      <alignment horizontal="right" vertical="center" wrapText="1"/>
    </xf>
    <xf numFmtId="14" fontId="5" fillId="35" borderId="10" xfId="0" applyNumberFormat="1" applyFont="1" applyFill="1" applyBorder="1" applyAlignment="1">
      <alignment vertical="center" wrapText="1"/>
    </xf>
    <xf numFmtId="0" fontId="120" fillId="0" borderId="0" xfId="0" applyFont="1" applyBorder="1" applyAlignment="1">
      <alignment horizontal="justify" vertical="center" wrapText="1"/>
    </xf>
    <xf numFmtId="0" fontId="120" fillId="0" borderId="0" xfId="0" applyFont="1" applyBorder="1" applyAlignment="1">
      <alignment horizontal="justify" vertical="center"/>
    </xf>
    <xf numFmtId="3" fontId="102" fillId="0" borderId="0" xfId="0" applyNumberFormat="1" applyFont="1" applyBorder="1" applyAlignment="1">
      <alignment vertical="center"/>
    </xf>
    <xf numFmtId="0" fontId="8" fillId="34" borderId="11" xfId="0" applyFont="1" applyFill="1" applyBorder="1" applyAlignment="1">
      <alignment wrapText="1"/>
    </xf>
    <xf numFmtId="165" fontId="108" fillId="34" borderId="11" xfId="0" applyNumberFormat="1" applyFont="1" applyFill="1" applyBorder="1" applyAlignment="1">
      <alignment horizontal="right" wrapText="1"/>
    </xf>
    <xf numFmtId="0" fontId="8" fillId="0" borderId="11" xfId="0" applyFont="1" applyFill="1" applyBorder="1" applyAlignment="1">
      <alignment vertical="center" wrapText="1"/>
    </xf>
    <xf numFmtId="3" fontId="37" fillId="35" borderId="15" xfId="0" applyNumberFormat="1" applyFont="1" applyFill="1" applyBorder="1" applyAlignment="1">
      <alignment horizontal="right" vertical="center" wrapText="1"/>
    </xf>
    <xf numFmtId="0" fontId="141" fillId="0" borderId="0" xfId="0" applyFont="1" applyAlignment="1">
      <alignment vertical="center"/>
    </xf>
    <xf numFmtId="0" fontId="118" fillId="0" borderId="0" xfId="0" applyFont="1" applyAlignment="1">
      <alignment vertical="center" wrapText="1"/>
    </xf>
    <xf numFmtId="0" fontId="142" fillId="0" borderId="0" xfId="0" applyFont="1" applyAlignment="1">
      <alignment horizontal="left" vertical="center"/>
    </xf>
    <xf numFmtId="0" fontId="135" fillId="0" borderId="0" xfId="0" applyFont="1" applyBorder="1" applyAlignment="1">
      <alignment vertical="center" wrapText="1"/>
    </xf>
    <xf numFmtId="0" fontId="38" fillId="0" borderId="0" xfId="0" applyFont="1" applyBorder="1" applyAlignment="1">
      <alignment vertical="center" wrapText="1"/>
    </xf>
    <xf numFmtId="0" fontId="135" fillId="0" borderId="0" xfId="0" applyFont="1" applyBorder="1" applyAlignment="1">
      <alignment horizontal="center" vertical="center" wrapText="1"/>
    </xf>
    <xf numFmtId="0" fontId="143" fillId="0" borderId="0" xfId="0" applyFont="1" applyBorder="1" applyAlignment="1">
      <alignment horizontal="right" vertical="center" wrapText="1"/>
    </xf>
    <xf numFmtId="0" fontId="135" fillId="0" borderId="14" xfId="0" applyFont="1" applyBorder="1" applyAlignment="1">
      <alignment horizontal="center" vertical="center" wrapText="1"/>
    </xf>
    <xf numFmtId="0" fontId="143" fillId="0" borderId="14" xfId="0" applyFont="1" applyBorder="1" applyAlignment="1">
      <alignment horizontal="right" vertical="center" wrapText="1"/>
    </xf>
    <xf numFmtId="0" fontId="135" fillId="0" borderId="18" xfId="0" applyFont="1" applyBorder="1" applyAlignment="1">
      <alignment horizontal="center" vertical="center" wrapText="1"/>
    </xf>
    <xf numFmtId="0" fontId="144" fillId="0" borderId="0" xfId="0" applyFont="1" applyAlignment="1">
      <alignment horizontal="left" vertical="center"/>
    </xf>
    <xf numFmtId="0" fontId="0" fillId="0" borderId="0" xfId="0" applyAlignment="1">
      <alignment vertical="center" wrapText="1"/>
    </xf>
    <xf numFmtId="0" fontId="145" fillId="0" borderId="0" xfId="0" applyFont="1" applyAlignment="1">
      <alignment vertical="center" wrapText="1"/>
    </xf>
    <xf numFmtId="0" fontId="134" fillId="0" borderId="0" xfId="0" applyFont="1" applyAlignment="1">
      <alignment vertical="center" wrapText="1"/>
    </xf>
    <xf numFmtId="0" fontId="135" fillId="0" borderId="18" xfId="0" applyFont="1" applyBorder="1" applyAlignment="1">
      <alignment horizontal="right" vertical="center" wrapText="1"/>
    </xf>
    <xf numFmtId="0" fontId="134" fillId="34" borderId="0" xfId="0" applyFont="1" applyFill="1" applyAlignment="1">
      <alignment vertical="center" wrapText="1"/>
    </xf>
    <xf numFmtId="0" fontId="126" fillId="36" borderId="0" xfId="0" applyFont="1" applyFill="1" applyAlignment="1">
      <alignment horizontal="right" vertical="center" wrapText="1"/>
    </xf>
    <xf numFmtId="0" fontId="105" fillId="36" borderId="0" xfId="0" applyFont="1" applyFill="1" applyAlignment="1">
      <alignment horizontal="right" vertical="center" wrapText="1"/>
    </xf>
    <xf numFmtId="0" fontId="142" fillId="0" borderId="0" xfId="0" applyFont="1" applyAlignment="1">
      <alignment horizontal="left" vertical="center" wrapText="1"/>
    </xf>
    <xf numFmtId="0" fontId="146" fillId="0" borderId="0" xfId="0" applyFont="1" applyAlignment="1">
      <alignment horizontal="left" vertical="center" wrapText="1"/>
    </xf>
    <xf numFmtId="3" fontId="105" fillId="0" borderId="10" xfId="0" applyNumberFormat="1" applyFont="1" applyBorder="1" applyAlignment="1">
      <alignment vertical="center" wrapText="1"/>
    </xf>
    <xf numFmtId="0" fontId="105" fillId="0" borderId="10" xfId="0" applyFont="1" applyBorder="1" applyAlignment="1">
      <alignment horizontal="center" vertical="center" wrapText="1"/>
    </xf>
    <xf numFmtId="3" fontId="105" fillId="0" borderId="10" xfId="0" applyNumberFormat="1" applyFont="1" applyFill="1" applyBorder="1" applyAlignment="1">
      <alignment vertical="center" wrapText="1"/>
    </xf>
    <xf numFmtId="0" fontId="105" fillId="0" borderId="16" xfId="0" applyFont="1" applyBorder="1" applyAlignment="1">
      <alignment vertical="center" wrapText="1"/>
    </xf>
    <xf numFmtId="0" fontId="8" fillId="0" borderId="16" xfId="0" applyFont="1" applyBorder="1" applyAlignment="1">
      <alignment vertical="center" wrapText="1"/>
    </xf>
    <xf numFmtId="0" fontId="105" fillId="0" borderId="16" xfId="0" applyFont="1" applyBorder="1" applyAlignment="1">
      <alignment horizontal="center" vertical="center" wrapText="1"/>
    </xf>
    <xf numFmtId="0" fontId="105" fillId="0" borderId="16" xfId="0" applyFont="1" applyFill="1" applyBorder="1" applyAlignment="1">
      <alignment horizontal="right" vertical="center" wrapText="1"/>
    </xf>
    <xf numFmtId="167" fontId="108" fillId="0" borderId="10" xfId="0" applyNumberFormat="1" applyFont="1" applyFill="1" applyBorder="1" applyAlignment="1">
      <alignment horizontal="right" vertical="center" wrapText="1"/>
    </xf>
    <xf numFmtId="166" fontId="108" fillId="0" borderId="10" xfId="0" applyNumberFormat="1" applyFont="1" applyFill="1" applyBorder="1" applyAlignment="1">
      <alignment horizontal="right" vertical="center" wrapText="1"/>
    </xf>
    <xf numFmtId="3" fontId="105" fillId="0" borderId="10" xfId="0" applyNumberFormat="1" applyFont="1" applyBorder="1" applyAlignment="1">
      <alignment horizontal="center" vertical="center" wrapText="1"/>
    </xf>
    <xf numFmtId="0" fontId="105" fillId="0" borderId="10" xfId="0" applyFont="1" applyBorder="1" applyAlignment="1">
      <alignment horizontal="right" vertical="center" wrapText="1"/>
    </xf>
    <xf numFmtId="0" fontId="126" fillId="33" borderId="15" xfId="0" applyFont="1" applyFill="1" applyBorder="1" applyAlignment="1">
      <alignment horizontal="center" vertical="center" wrapText="1"/>
    </xf>
    <xf numFmtId="0" fontId="126" fillId="33" borderId="0" xfId="0" applyFont="1" applyFill="1" applyBorder="1" applyAlignment="1">
      <alignment horizontal="center" vertical="center" wrapText="1"/>
    </xf>
    <xf numFmtId="0" fontId="112" fillId="33" borderId="10" xfId="0" applyFont="1" applyFill="1" applyBorder="1" applyAlignment="1">
      <alignment horizontal="right" vertical="center" wrapText="1"/>
    </xf>
    <xf numFmtId="0" fontId="126" fillId="33" borderId="11" xfId="0" applyFont="1" applyFill="1" applyBorder="1" applyAlignment="1">
      <alignment horizontal="center" vertical="center" wrapText="1"/>
    </xf>
    <xf numFmtId="0" fontId="112" fillId="33" borderId="11" xfId="0" applyFont="1" applyFill="1" applyBorder="1" applyAlignment="1">
      <alignment horizontal="right" vertical="center" wrapText="1"/>
    </xf>
    <xf numFmtId="0" fontId="112" fillId="33" borderId="21" xfId="0" applyFont="1" applyFill="1" applyBorder="1" applyAlignment="1">
      <alignment horizontal="right" vertical="center" wrapText="1"/>
    </xf>
    <xf numFmtId="3" fontId="105" fillId="0" borderId="21" xfId="0" applyNumberFormat="1" applyFont="1" applyBorder="1" applyAlignment="1">
      <alignment vertical="center" wrapText="1"/>
    </xf>
    <xf numFmtId="165" fontId="108" fillId="0" borderId="21" xfId="0" applyNumberFormat="1" applyFont="1" applyFill="1" applyBorder="1" applyAlignment="1">
      <alignment horizontal="right" vertical="center" wrapText="1"/>
    </xf>
    <xf numFmtId="0" fontId="105" fillId="0" borderId="22" xfId="0" applyFont="1" applyFill="1" applyBorder="1" applyAlignment="1">
      <alignment horizontal="right" vertical="center" wrapText="1"/>
    </xf>
    <xf numFmtId="165" fontId="108" fillId="0" borderId="11" xfId="0" applyNumberFormat="1" applyFont="1" applyFill="1" applyBorder="1" applyAlignment="1">
      <alignment horizontal="right" vertical="center" wrapText="1"/>
    </xf>
    <xf numFmtId="0" fontId="105" fillId="36" borderId="10" xfId="0" applyFont="1" applyFill="1" applyBorder="1" applyAlignment="1">
      <alignment vertical="center" wrapText="1"/>
    </xf>
    <xf numFmtId="0" fontId="105" fillId="36" borderId="16" xfId="0" applyFont="1" applyFill="1" applyBorder="1" applyAlignment="1">
      <alignment vertical="center" wrapText="1"/>
    </xf>
    <xf numFmtId="0" fontId="112" fillId="33" borderId="23" xfId="0" applyFont="1" applyFill="1" applyBorder="1" applyAlignment="1">
      <alignment horizontal="right" vertical="center" wrapText="1"/>
    </xf>
    <xf numFmtId="0" fontId="105" fillId="36" borderId="24" xfId="0" applyFont="1" applyFill="1" applyBorder="1" applyAlignment="1">
      <alignment horizontal="right" vertical="center" wrapText="1"/>
    </xf>
    <xf numFmtId="167" fontId="108" fillId="0" borderId="21" xfId="0" applyNumberFormat="1" applyFont="1" applyFill="1" applyBorder="1" applyAlignment="1">
      <alignment horizontal="right" vertical="center" wrapText="1"/>
    </xf>
    <xf numFmtId="166" fontId="108" fillId="0" borderId="21" xfId="0" applyNumberFormat="1" applyFont="1" applyFill="1" applyBorder="1" applyAlignment="1">
      <alignment horizontal="right" vertical="center" wrapText="1"/>
    </xf>
    <xf numFmtId="0" fontId="147" fillId="0" borderId="0" xfId="0" applyFont="1" applyAlignment="1">
      <alignment horizontal="left" vertical="center"/>
    </xf>
    <xf numFmtId="3" fontId="105" fillId="0" borderId="11" xfId="0" applyNumberFormat="1" applyFont="1" applyBorder="1" applyAlignment="1">
      <alignment horizontal="center" vertical="center" wrapText="1"/>
    </xf>
    <xf numFmtId="3" fontId="105" fillId="0" borderId="11" xfId="0" applyNumberFormat="1" applyFont="1" applyBorder="1" applyAlignment="1">
      <alignment vertical="center" wrapText="1"/>
    </xf>
    <xf numFmtId="3" fontId="105" fillId="0" borderId="23" xfId="0" applyNumberFormat="1" applyFont="1" applyBorder="1" applyAlignment="1">
      <alignment vertical="center" wrapText="1"/>
    </xf>
    <xf numFmtId="167" fontId="108" fillId="0" borderId="11" xfId="0" applyNumberFormat="1" applyFont="1" applyFill="1" applyBorder="1" applyAlignment="1">
      <alignment horizontal="right" vertical="center" wrapText="1"/>
    </xf>
    <xf numFmtId="167" fontId="108" fillId="0" borderId="23" xfId="0" applyNumberFormat="1" applyFont="1" applyFill="1" applyBorder="1" applyAlignment="1">
      <alignment horizontal="right" vertical="center" wrapText="1"/>
    </xf>
    <xf numFmtId="0" fontId="126" fillId="36" borderId="0" xfId="0" applyFont="1" applyFill="1" applyBorder="1" applyAlignment="1">
      <alignment horizontal="right" vertical="center" wrapText="1"/>
    </xf>
    <xf numFmtId="0" fontId="105" fillId="36" borderId="0" xfId="0" applyFont="1" applyFill="1" applyBorder="1" applyAlignment="1">
      <alignment horizontal="right" vertical="center" wrapText="1"/>
    </xf>
    <xf numFmtId="0" fontId="8" fillId="0" borderId="1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6" xfId="0" applyFont="1" applyBorder="1" applyAlignment="1">
      <alignment horizontal="center" vertical="center" wrapText="1"/>
    </xf>
    <xf numFmtId="167" fontId="108" fillId="0" borderId="16" xfId="0" applyNumberFormat="1" applyFont="1" applyFill="1" applyBorder="1" applyAlignment="1">
      <alignment horizontal="right" vertical="center" wrapText="1"/>
    </xf>
    <xf numFmtId="167" fontId="108" fillId="0" borderId="22" xfId="0" applyNumberFormat="1" applyFont="1" applyFill="1" applyBorder="1" applyAlignment="1">
      <alignment horizontal="right" vertical="center" wrapText="1"/>
    </xf>
    <xf numFmtId="169" fontId="105" fillId="0" borderId="11" xfId="0" applyNumberFormat="1" applyFont="1" applyBorder="1" applyAlignment="1">
      <alignment horizontal="right" vertical="center" wrapText="1"/>
    </xf>
    <xf numFmtId="169" fontId="105" fillId="0" borderId="10" xfId="0" applyNumberFormat="1" applyFont="1" applyBorder="1" applyAlignment="1">
      <alignment horizontal="right" vertical="center" wrapText="1"/>
    </xf>
    <xf numFmtId="169" fontId="105" fillId="0" borderId="16" xfId="0" applyNumberFormat="1" applyFont="1" applyBorder="1" applyAlignment="1">
      <alignment horizontal="right" vertical="center" wrapText="1"/>
    </xf>
    <xf numFmtId="9" fontId="108" fillId="0" borderId="10" xfId="0" applyNumberFormat="1" applyFont="1" applyFill="1" applyBorder="1" applyAlignment="1">
      <alignment horizontal="right" vertical="center" wrapText="1"/>
    </xf>
    <xf numFmtId="9" fontId="108" fillId="0" borderId="16" xfId="0" applyNumberFormat="1" applyFont="1" applyFill="1" applyBorder="1" applyAlignment="1">
      <alignment horizontal="right" vertical="center" wrapText="1"/>
    </xf>
    <xf numFmtId="9" fontId="108" fillId="0" borderId="22" xfId="0" applyNumberFormat="1" applyFont="1" applyFill="1" applyBorder="1" applyAlignment="1">
      <alignment horizontal="right" vertical="center" wrapText="1"/>
    </xf>
    <xf numFmtId="9" fontId="108" fillId="0" borderId="21" xfId="0" applyNumberFormat="1" applyFont="1" applyFill="1" applyBorder="1" applyAlignment="1">
      <alignment horizontal="right" vertical="center" wrapText="1"/>
    </xf>
    <xf numFmtId="0" fontId="125" fillId="0" borderId="0" xfId="0" applyFont="1" applyBorder="1" applyAlignment="1" applyProtection="1">
      <alignment horizontal="right" vertical="center"/>
      <protection/>
    </xf>
    <xf numFmtId="0" fontId="105" fillId="0" borderId="11" xfId="0" applyFont="1" applyBorder="1" applyAlignment="1" applyProtection="1">
      <alignment horizontal="right" vertical="center" wrapText="1"/>
      <protection/>
    </xf>
    <xf numFmtId="0" fontId="105" fillId="34" borderId="11" xfId="0" applyFont="1" applyFill="1" applyBorder="1" applyAlignment="1" applyProtection="1">
      <alignment horizontal="right" vertical="center" wrapText="1"/>
      <protection/>
    </xf>
    <xf numFmtId="0" fontId="105" fillId="34" borderId="11" xfId="0" applyFont="1" applyFill="1" applyBorder="1" applyAlignment="1" applyProtection="1">
      <alignment horizontal="right" wrapText="1"/>
      <protection/>
    </xf>
    <xf numFmtId="0" fontId="112" fillId="33" borderId="10" xfId="0" applyFont="1" applyFill="1" applyBorder="1" applyAlignment="1" applyProtection="1">
      <alignment horizontal="right" vertical="center" wrapText="1"/>
      <protection/>
    </xf>
    <xf numFmtId="0" fontId="105" fillId="0" borderId="10" xfId="0" applyFont="1" applyBorder="1" applyAlignment="1" applyProtection="1">
      <alignment horizontal="right" vertical="center" wrapText="1"/>
      <protection/>
    </xf>
    <xf numFmtId="0" fontId="112" fillId="33" borderId="16" xfId="0" applyFont="1" applyFill="1" applyBorder="1" applyAlignment="1" applyProtection="1">
      <alignment horizontal="right" vertical="center" wrapText="1"/>
      <protection/>
    </xf>
    <xf numFmtId="0" fontId="112" fillId="0" borderId="10" xfId="0" applyFont="1" applyBorder="1" applyAlignment="1" applyProtection="1">
      <alignment horizontal="right" vertical="center" wrapText="1"/>
      <protection/>
    </xf>
    <xf numFmtId="0" fontId="112" fillId="0" borderId="0" xfId="0" applyFont="1" applyBorder="1" applyAlignment="1" applyProtection="1">
      <alignment horizontal="right" vertical="center" wrapText="1"/>
      <protection/>
    </xf>
    <xf numFmtId="0" fontId="123" fillId="0" borderId="11" xfId="0" applyFont="1" applyBorder="1" applyAlignment="1" applyProtection="1">
      <alignment horizontal="right" vertical="center" wrapText="1"/>
      <protection/>
    </xf>
    <xf numFmtId="0" fontId="105" fillId="0" borderId="10" xfId="0" applyFont="1" applyBorder="1" applyAlignment="1" applyProtection="1">
      <alignment horizontal="right" wrapText="1"/>
      <protection/>
    </xf>
    <xf numFmtId="0" fontId="112" fillId="0" borderId="11" xfId="0" applyFont="1" applyBorder="1" applyAlignment="1" applyProtection="1">
      <alignment horizontal="right" wrapText="1"/>
      <protection/>
    </xf>
    <xf numFmtId="0" fontId="112" fillId="0" borderId="0" xfId="0" applyFont="1" applyBorder="1" applyAlignment="1">
      <alignment horizontal="right" vertical="center" wrapText="1"/>
    </xf>
    <xf numFmtId="0" fontId="126" fillId="0" borderId="0" xfId="0" applyFont="1" applyBorder="1" applyAlignment="1">
      <alignment horizontal="right" vertical="center" wrapText="1"/>
    </xf>
    <xf numFmtId="0" fontId="112" fillId="33" borderId="16" xfId="0" applyFont="1" applyFill="1" applyBorder="1" applyAlignment="1">
      <alignment horizontal="right" vertical="center" wrapText="1"/>
    </xf>
    <xf numFmtId="0" fontId="105" fillId="0" borderId="11" xfId="0" applyFont="1" applyBorder="1" applyAlignment="1">
      <alignment horizontal="right" vertical="center" wrapText="1"/>
    </xf>
    <xf numFmtId="0" fontId="112" fillId="0" borderId="10" xfId="0" applyFont="1" applyBorder="1" applyAlignment="1">
      <alignment horizontal="right" vertical="center" wrapText="1"/>
    </xf>
    <xf numFmtId="18" fontId="105" fillId="0" borderId="10" xfId="0" applyNumberFormat="1" applyFont="1" applyBorder="1" applyAlignment="1" quotePrefix="1">
      <alignment horizontal="right" vertical="center" wrapText="1"/>
    </xf>
    <xf numFmtId="0" fontId="105" fillId="0" borderId="10" xfId="0" applyFont="1" applyBorder="1" applyAlignment="1" quotePrefix="1">
      <alignment horizontal="right" vertical="center" wrapText="1"/>
    </xf>
    <xf numFmtId="0" fontId="102" fillId="0" borderId="0" xfId="0" applyFont="1" applyBorder="1" applyAlignment="1">
      <alignment horizontal="right" vertical="center" wrapText="1"/>
    </xf>
    <xf numFmtId="0" fontId="0" fillId="0" borderId="0" xfId="0" applyBorder="1" applyAlignment="1">
      <alignment horizontal="right"/>
    </xf>
    <xf numFmtId="0" fontId="106" fillId="0" borderId="0" xfId="0" applyFont="1" applyBorder="1" applyAlignment="1">
      <alignment horizontal="right" wrapText="1"/>
    </xf>
    <xf numFmtId="0" fontId="107" fillId="0" borderId="11" xfId="0" applyFont="1" applyBorder="1" applyAlignment="1">
      <alignment horizontal="right" wrapText="1"/>
    </xf>
    <xf numFmtId="0" fontId="107" fillId="0" borderId="0" xfId="0" applyFont="1" applyBorder="1" applyAlignment="1">
      <alignment horizontal="right" wrapText="1"/>
    </xf>
    <xf numFmtId="0" fontId="107" fillId="0" borderId="10" xfId="0" applyFont="1" applyBorder="1" applyAlignment="1">
      <alignment horizontal="right" wrapText="1"/>
    </xf>
    <xf numFmtId="0" fontId="106" fillId="0" borderId="12" xfId="0" applyFont="1" applyBorder="1" applyAlignment="1">
      <alignment horizontal="right" vertical="center" wrapText="1"/>
    </xf>
    <xf numFmtId="0" fontId="113" fillId="0" borderId="0" xfId="0" applyFont="1" applyBorder="1" applyAlignment="1">
      <alignment horizontal="right" wrapText="1"/>
    </xf>
    <xf numFmtId="0" fontId="106" fillId="33" borderId="10" xfId="0" applyFont="1" applyFill="1" applyBorder="1" applyAlignment="1">
      <alignment horizontal="right" wrapText="1"/>
    </xf>
    <xf numFmtId="0" fontId="106" fillId="0" borderId="11" xfId="0" applyFont="1" applyBorder="1" applyAlignment="1">
      <alignment horizontal="right" wrapText="1"/>
    </xf>
    <xf numFmtId="0" fontId="106" fillId="33" borderId="16" xfId="0" applyFont="1" applyFill="1" applyBorder="1" applyAlignment="1">
      <alignment horizontal="right" wrapText="1"/>
    </xf>
    <xf numFmtId="3" fontId="107" fillId="0" borderId="10" xfId="0" applyNumberFormat="1" applyFont="1" applyBorder="1" applyAlignment="1">
      <alignment wrapText="1"/>
    </xf>
    <xf numFmtId="165" fontId="107" fillId="0" borderId="10" xfId="0" applyNumberFormat="1" applyFont="1" applyBorder="1" applyAlignment="1">
      <alignment horizontal="right" wrapText="1"/>
    </xf>
    <xf numFmtId="0" fontId="135" fillId="0" borderId="0" xfId="0" applyFont="1" applyAlignment="1">
      <alignment horizontal="right" vertical="center" wrapText="1"/>
    </xf>
    <xf numFmtId="0" fontId="129" fillId="0" borderId="0" xfId="0" applyFont="1" applyAlignment="1">
      <alignment horizontal="justify" vertical="center"/>
    </xf>
    <xf numFmtId="0" fontId="133" fillId="0" borderId="0" xfId="0" applyFont="1" applyAlignment="1">
      <alignment horizontal="left" vertical="center"/>
    </xf>
    <xf numFmtId="0" fontId="148" fillId="0" borderId="0" xfId="0" applyFont="1" applyAlignment="1">
      <alignment vertical="center" wrapText="1"/>
    </xf>
    <xf numFmtId="0" fontId="148" fillId="0" borderId="0" xfId="0" applyFont="1" applyAlignment="1">
      <alignment horizontal="right" vertical="center" wrapText="1"/>
    </xf>
    <xf numFmtId="0" fontId="135" fillId="0" borderId="0" xfId="0" applyFont="1" applyAlignment="1">
      <alignment horizontal="center" vertical="center" wrapText="1"/>
    </xf>
    <xf numFmtId="0" fontId="135" fillId="0" borderId="19" xfId="0" applyFont="1" applyBorder="1" applyAlignment="1">
      <alignment horizontal="center" vertical="center" wrapText="1"/>
    </xf>
    <xf numFmtId="0" fontId="135" fillId="0" borderId="19" xfId="0" applyFont="1" applyBorder="1" applyAlignment="1">
      <alignment horizontal="right" vertical="center" wrapText="1"/>
    </xf>
    <xf numFmtId="0" fontId="135" fillId="0" borderId="25" xfId="0" applyFont="1" applyBorder="1" applyAlignment="1">
      <alignment horizontal="center" vertical="center" wrapText="1"/>
    </xf>
    <xf numFmtId="0" fontId="135" fillId="0" borderId="25" xfId="0" applyFont="1" applyBorder="1" applyAlignment="1">
      <alignment horizontal="right" vertical="center" wrapText="1"/>
    </xf>
    <xf numFmtId="0" fontId="143" fillId="0" borderId="0" xfId="0" applyFont="1" applyBorder="1" applyAlignment="1">
      <alignment vertical="center" wrapText="1"/>
    </xf>
    <xf numFmtId="0" fontId="135" fillId="0" borderId="0" xfId="0" applyFont="1" applyBorder="1" applyAlignment="1">
      <alignment horizontal="right" vertical="center" wrapText="1"/>
    </xf>
    <xf numFmtId="9" fontId="135" fillId="0" borderId="0" xfId="0" applyNumberFormat="1" applyFont="1" applyBorder="1" applyAlignment="1">
      <alignment horizontal="right" vertical="center" wrapText="1"/>
    </xf>
    <xf numFmtId="0" fontId="135" fillId="0" borderId="12" xfId="0" applyFont="1" applyBorder="1" applyAlignment="1">
      <alignment horizontal="center" vertical="center" wrapText="1"/>
    </xf>
    <xf numFmtId="0" fontId="135" fillId="0" borderId="12" xfId="0" applyFont="1" applyBorder="1" applyAlignment="1">
      <alignment horizontal="right" vertical="center" wrapText="1"/>
    </xf>
    <xf numFmtId="0" fontId="135" fillId="0" borderId="17" xfId="0" applyFont="1" applyBorder="1" applyAlignment="1">
      <alignment horizontal="center" vertical="center" wrapText="1"/>
    </xf>
    <xf numFmtId="0" fontId="128" fillId="0" borderId="0" xfId="0" applyFont="1" applyAlignment="1">
      <alignment horizontal="justify" vertical="center"/>
    </xf>
    <xf numFmtId="0" fontId="100" fillId="0" borderId="0" xfId="0" applyFont="1" applyAlignment="1">
      <alignment vertical="center" wrapText="1"/>
    </xf>
    <xf numFmtId="0" fontId="118" fillId="0" borderId="0" xfId="0" applyFont="1" applyAlignment="1">
      <alignment horizontal="justify" vertical="center" wrapText="1"/>
    </xf>
    <xf numFmtId="0" fontId="109" fillId="33" borderId="16" xfId="0" applyFont="1" applyFill="1" applyBorder="1" applyAlignment="1">
      <alignment vertical="top" wrapText="1"/>
    </xf>
    <xf numFmtId="165" fontId="109" fillId="33" borderId="16" xfId="0" applyNumberFormat="1" applyFont="1" applyFill="1" applyBorder="1" applyAlignment="1">
      <alignment horizontal="right" vertical="top" wrapText="1"/>
    </xf>
    <xf numFmtId="0" fontId="148" fillId="0" borderId="26" xfId="0" applyFont="1" applyBorder="1" applyAlignment="1">
      <alignment horizontal="right" vertical="center" wrapText="1"/>
    </xf>
    <xf numFmtId="0" fontId="148" fillId="0" borderId="0" xfId="0" applyFont="1" applyBorder="1" applyAlignment="1">
      <alignment horizontal="right" vertical="center" wrapText="1"/>
    </xf>
    <xf numFmtId="0" fontId="133" fillId="33" borderId="27" xfId="0" applyFont="1" applyFill="1" applyBorder="1" applyAlignment="1">
      <alignment vertical="top" wrapText="1"/>
    </xf>
    <xf numFmtId="0" fontId="109" fillId="33" borderId="10" xfId="0" applyFont="1" applyFill="1" applyBorder="1" applyAlignment="1">
      <alignment vertical="top" wrapText="1"/>
    </xf>
    <xf numFmtId="165" fontId="109" fillId="33" borderId="10" xfId="0" applyNumberFormat="1" applyFont="1" applyFill="1" applyBorder="1" applyAlignment="1">
      <alignment horizontal="right" vertical="top" wrapText="1"/>
    </xf>
    <xf numFmtId="0" fontId="133" fillId="33" borderId="28" xfId="0" applyFont="1" applyFill="1" applyBorder="1" applyAlignment="1">
      <alignment vertical="top" wrapText="1"/>
    </xf>
    <xf numFmtId="9" fontId="135" fillId="0" borderId="29" xfId="0" applyNumberFormat="1" applyFont="1" applyBorder="1" applyAlignment="1">
      <alignment horizontal="right" vertical="center" wrapText="1"/>
    </xf>
    <xf numFmtId="9" fontId="135" fillId="0" borderId="26" xfId="0" applyNumberFormat="1" applyFont="1" applyBorder="1" applyAlignment="1">
      <alignment horizontal="right" vertical="center" wrapText="1"/>
    </xf>
    <xf numFmtId="14" fontId="112" fillId="35" borderId="19" xfId="0" applyNumberFormat="1" applyFont="1" applyFill="1" applyBorder="1" applyAlignment="1">
      <alignment horizontal="center" vertical="center" wrapText="1"/>
    </xf>
    <xf numFmtId="14" fontId="112" fillId="35" borderId="30" xfId="0" applyNumberFormat="1" applyFont="1" applyFill="1" applyBorder="1" applyAlignment="1">
      <alignment horizontal="center" vertical="center" wrapText="1"/>
    </xf>
    <xf numFmtId="0" fontId="116" fillId="0" borderId="14" xfId="0" applyFont="1" applyBorder="1" applyAlignment="1">
      <alignment wrapText="1"/>
    </xf>
    <xf numFmtId="0" fontId="21" fillId="0" borderId="0" xfId="0" applyFont="1" applyAlignment="1">
      <alignment horizontal="justify" vertical="center"/>
    </xf>
    <xf numFmtId="0" fontId="132" fillId="0" borderId="0" xfId="0" applyFont="1" applyAlignment="1">
      <alignment horizontal="justify" vertical="center"/>
    </xf>
    <xf numFmtId="0" fontId="128" fillId="36" borderId="0" xfId="0" applyFont="1" applyFill="1" applyAlignment="1">
      <alignment horizontal="right" vertical="center" wrapText="1"/>
    </xf>
    <xf numFmtId="0" fontId="137" fillId="0" borderId="0" xfId="0" applyFont="1" applyAlignment="1">
      <alignment horizontal="left" vertical="center" wrapText="1"/>
    </xf>
    <xf numFmtId="0" fontId="125" fillId="0" borderId="0" xfId="0" applyFont="1" applyAlignment="1">
      <alignment vertical="center"/>
    </xf>
    <xf numFmtId="0" fontId="112" fillId="35" borderId="16" xfId="0" applyFont="1" applyFill="1" applyBorder="1" applyAlignment="1">
      <alignment vertical="center" wrapText="1"/>
    </xf>
    <xf numFmtId="3" fontId="112" fillId="35" borderId="16" xfId="0" applyNumberFormat="1" applyFont="1" applyFill="1" applyBorder="1" applyAlignment="1">
      <alignment horizontal="right" vertical="center" wrapText="1"/>
    </xf>
    <xf numFmtId="14" fontId="112" fillId="35" borderId="11" xfId="0" applyNumberFormat="1" applyFont="1" applyFill="1" applyBorder="1" applyAlignment="1">
      <alignment horizontal="right" vertical="center" wrapText="1"/>
    </xf>
    <xf numFmtId="0" fontId="112" fillId="35" borderId="11" xfId="0" applyNumberFormat="1" applyFont="1" applyFill="1" applyBorder="1" applyAlignment="1">
      <alignment horizontal="right" vertical="center" wrapText="1"/>
    </xf>
    <xf numFmtId="0" fontId="125" fillId="0" borderId="0" xfId="0" applyFont="1" applyAlignment="1">
      <alignment vertical="top" wrapText="1"/>
    </xf>
    <xf numFmtId="3" fontId="105" fillId="36" borderId="0" xfId="0" applyNumberFormat="1" applyFont="1" applyFill="1" applyBorder="1" applyAlignment="1">
      <alignment horizontal="right" vertical="center" wrapText="1"/>
    </xf>
    <xf numFmtId="0" fontId="149" fillId="0" borderId="0" xfId="0" applyFont="1" applyAlignment="1">
      <alignment vertical="center" wrapText="1"/>
    </xf>
    <xf numFmtId="0" fontId="149" fillId="0" borderId="0" xfId="0" applyFont="1" applyAlignment="1">
      <alignment vertical="center"/>
    </xf>
    <xf numFmtId="0" fontId="5" fillId="0" borderId="0" xfId="0" applyFont="1" applyAlignment="1">
      <alignment horizontal="justify" vertical="center" wrapText="1"/>
    </xf>
    <xf numFmtId="0" fontId="5" fillId="0" borderId="0" xfId="0" applyFont="1" applyAlignment="1">
      <alignment horizontal="justify"/>
    </xf>
    <xf numFmtId="0" fontId="150" fillId="0" borderId="0" xfId="0" applyFont="1" applyAlignment="1">
      <alignment horizontal="justify" vertical="center"/>
    </xf>
    <xf numFmtId="0" fontId="148" fillId="0" borderId="0" xfId="0" applyFont="1" applyFill="1" applyBorder="1" applyAlignment="1">
      <alignment vertical="center" wrapText="1"/>
    </xf>
    <xf numFmtId="0" fontId="148" fillId="0" borderId="31" xfId="0" applyFont="1" applyBorder="1" applyAlignment="1">
      <alignment horizontal="right" vertical="center" wrapText="1"/>
    </xf>
    <xf numFmtId="0" fontId="148" fillId="0" borderId="29" xfId="0" applyFont="1" applyBorder="1" applyAlignment="1">
      <alignment horizontal="right" vertical="center" wrapText="1"/>
    </xf>
    <xf numFmtId="0" fontId="148" fillId="0" borderId="32" xfId="0" applyFont="1" applyBorder="1" applyAlignment="1">
      <alignment horizontal="right" vertical="center" wrapText="1"/>
    </xf>
    <xf numFmtId="0" fontId="112" fillId="35" borderId="10" xfId="0" applyFont="1" applyFill="1" applyBorder="1" applyAlignment="1">
      <alignment horizontal="justify" vertical="center" wrapText="1"/>
    </xf>
    <xf numFmtId="0" fontId="112" fillId="35" borderId="10" xfId="0" applyFont="1" applyFill="1" applyBorder="1" applyAlignment="1">
      <alignment vertical="center" wrapText="1"/>
    </xf>
    <xf numFmtId="3" fontId="117" fillId="35" borderId="10" xfId="0" applyNumberFormat="1" applyFont="1" applyFill="1" applyBorder="1" applyAlignment="1">
      <alignment horizontal="right" vertical="center" wrapText="1"/>
    </xf>
    <xf numFmtId="165" fontId="117" fillId="35" borderId="28" xfId="0" applyNumberFormat="1" applyFont="1" applyFill="1" applyBorder="1" applyAlignment="1">
      <alignment horizontal="right" vertical="center" wrapText="1"/>
    </xf>
    <xf numFmtId="3" fontId="117" fillId="35" borderId="33" xfId="0" applyNumberFormat="1" applyFont="1" applyFill="1" applyBorder="1" applyAlignment="1">
      <alignment horizontal="right" vertical="center" wrapText="1"/>
    </xf>
    <xf numFmtId="165" fontId="108" fillId="0" borderId="28" xfId="0" applyNumberFormat="1" applyFont="1" applyBorder="1" applyAlignment="1">
      <alignment horizontal="right" vertical="center" wrapText="1"/>
    </xf>
    <xf numFmtId="165" fontId="108" fillId="0" borderId="34" xfId="0" applyNumberFormat="1" applyFont="1" applyFill="1" applyBorder="1" applyAlignment="1">
      <alignment horizontal="right" vertical="center" wrapText="1"/>
    </xf>
    <xf numFmtId="0" fontId="102" fillId="0" borderId="0" xfId="0" applyFont="1" applyAlignment="1">
      <alignment/>
    </xf>
    <xf numFmtId="3" fontId="117" fillId="35" borderId="16" xfId="0" applyNumberFormat="1" applyFont="1" applyFill="1" applyBorder="1" applyAlignment="1">
      <alignment horizontal="right" vertical="center" wrapText="1"/>
    </xf>
    <xf numFmtId="165" fontId="117" fillId="35" borderId="27" xfId="0" applyNumberFormat="1" applyFont="1" applyFill="1" applyBorder="1" applyAlignment="1">
      <alignment horizontal="right" vertical="center" wrapText="1"/>
    </xf>
    <xf numFmtId="3" fontId="117" fillId="35" borderId="35" xfId="0" applyNumberFormat="1" applyFont="1" applyFill="1" applyBorder="1" applyAlignment="1">
      <alignment horizontal="right" vertical="center" wrapText="1"/>
    </xf>
    <xf numFmtId="165" fontId="117" fillId="35" borderId="16" xfId="0" applyNumberFormat="1" applyFont="1" applyFill="1" applyBorder="1" applyAlignment="1">
      <alignment horizontal="right" vertical="center" wrapText="1"/>
    </xf>
    <xf numFmtId="0" fontId="105" fillId="0" borderId="10" xfId="0" applyFont="1" applyBorder="1" applyAlignment="1">
      <alignment horizontal="left" vertical="center" wrapText="1"/>
    </xf>
    <xf numFmtId="3" fontId="108" fillId="0" borderId="10" xfId="0" applyNumberFormat="1" applyFont="1" applyBorder="1" applyAlignment="1">
      <alignment horizontal="right" vertical="center" wrapText="1"/>
    </xf>
    <xf numFmtId="3" fontId="108" fillId="0" borderId="28" xfId="0" applyNumberFormat="1" applyFont="1" applyBorder="1" applyAlignment="1">
      <alignment horizontal="right" vertical="center" wrapText="1"/>
    </xf>
    <xf numFmtId="165" fontId="108" fillId="0" borderId="28" xfId="0" applyNumberFormat="1" applyFont="1" applyFill="1" applyBorder="1" applyAlignment="1">
      <alignment horizontal="right" vertical="center" wrapText="1"/>
    </xf>
    <xf numFmtId="14" fontId="5" fillId="35" borderId="10" xfId="0" applyNumberFormat="1" applyFont="1" applyFill="1" applyBorder="1" applyAlignment="1">
      <alignment horizontal="right" vertical="center" wrapText="1"/>
    </xf>
    <xf numFmtId="0" fontId="105" fillId="0" borderId="10" xfId="0" applyFont="1" applyBorder="1" applyAlignment="1" quotePrefix="1">
      <alignment vertical="center" wrapText="1"/>
    </xf>
    <xf numFmtId="0" fontId="105" fillId="0" borderId="12" xfId="0" applyFont="1" applyBorder="1" applyAlignment="1" quotePrefix="1">
      <alignment vertical="center" wrapText="1"/>
    </xf>
    <xf numFmtId="0" fontId="105" fillId="0" borderId="12" xfId="0" applyFont="1" applyBorder="1" applyAlignment="1" quotePrefix="1">
      <alignment horizontal="right" vertical="center" wrapText="1"/>
    </xf>
    <xf numFmtId="0" fontId="123" fillId="0" borderId="0" xfId="0" applyFont="1" applyAlignment="1">
      <alignment horizontal="left" vertical="center" wrapText="1"/>
    </xf>
    <xf numFmtId="0" fontId="105" fillId="0" borderId="0" xfId="0" applyFont="1" applyBorder="1" applyAlignment="1" quotePrefix="1">
      <alignment horizontal="right" vertical="center" wrapText="1"/>
    </xf>
    <xf numFmtId="3" fontId="112" fillId="35" borderId="10" xfId="0" applyNumberFormat="1" applyFont="1" applyFill="1" applyBorder="1" applyAlignment="1">
      <alignment horizontal="right" vertical="center" wrapText="1"/>
    </xf>
    <xf numFmtId="0" fontId="123" fillId="0" borderId="10" xfId="0" applyFont="1" applyBorder="1" applyAlignment="1">
      <alignment vertical="center"/>
    </xf>
    <xf numFmtId="165" fontId="151" fillId="0" borderId="10" xfId="0" applyNumberFormat="1" applyFont="1" applyFill="1" applyBorder="1" applyAlignment="1">
      <alignment horizontal="right" vertical="center" wrapText="1"/>
    </xf>
    <xf numFmtId="3" fontId="126" fillId="35" borderId="16" xfId="0" applyNumberFormat="1" applyFont="1" applyFill="1" applyBorder="1" applyAlignment="1">
      <alignment horizontal="right" vertical="center" wrapText="1"/>
    </xf>
    <xf numFmtId="0" fontId="152" fillId="0" borderId="11" xfId="0" applyFont="1" applyBorder="1" applyAlignment="1">
      <alignment wrapText="1"/>
    </xf>
    <xf numFmtId="0" fontId="108" fillId="0" borderId="0" xfId="0" applyFont="1" applyBorder="1" applyAlignment="1">
      <alignment wrapText="1"/>
    </xf>
    <xf numFmtId="0" fontId="108" fillId="0" borderId="0" xfId="0" applyFont="1" applyBorder="1" applyAlignment="1">
      <alignment horizontal="right" wrapText="1"/>
    </xf>
    <xf numFmtId="0" fontId="124" fillId="0" borderId="0" xfId="0" applyFont="1" applyAlignment="1">
      <alignment vertical="center"/>
    </xf>
    <xf numFmtId="0" fontId="21" fillId="0" borderId="0" xfId="0" applyFont="1" applyAlignment="1">
      <alignment horizontal="left" vertical="center" wrapText="1"/>
    </xf>
    <xf numFmtId="0" fontId="8" fillId="0" borderId="12" xfId="0" applyFont="1" applyBorder="1" applyAlignment="1" quotePrefix="1">
      <alignment vertical="center" wrapText="1"/>
    </xf>
    <xf numFmtId="0" fontId="135" fillId="0" borderId="0" xfId="0" applyFont="1" applyAlignment="1">
      <alignment vertical="center" wrapText="1"/>
    </xf>
    <xf numFmtId="0" fontId="132" fillId="0" borderId="0" xfId="0" applyFont="1" applyAlignment="1">
      <alignment horizontal="left" wrapText="1"/>
    </xf>
    <xf numFmtId="0" fontId="5" fillId="0" borderId="11" xfId="0" applyFont="1" applyBorder="1" applyAlignment="1">
      <alignment vertical="center" wrapText="1"/>
    </xf>
    <xf numFmtId="168" fontId="117" fillId="0" borderId="11" xfId="0" applyNumberFormat="1" applyFont="1" applyBorder="1" applyAlignment="1">
      <alignment horizontal="right" vertical="center" wrapText="1"/>
    </xf>
    <xf numFmtId="0" fontId="108" fillId="0" borderId="10" xfId="0" applyFont="1" applyBorder="1" applyAlignment="1" quotePrefix="1">
      <alignment vertical="center" wrapText="1"/>
    </xf>
    <xf numFmtId="165" fontId="8" fillId="0" borderId="10" xfId="0" applyNumberFormat="1" applyFont="1" applyBorder="1" applyAlignment="1">
      <alignment horizontal="right"/>
    </xf>
    <xf numFmtId="0" fontId="108" fillId="0" borderId="11" xfId="0" applyFont="1" applyBorder="1" applyAlignment="1">
      <alignment horizontal="right" vertical="center" wrapText="1"/>
    </xf>
    <xf numFmtId="0" fontId="108" fillId="0" borderId="11" xfId="0" applyFont="1" applyBorder="1" applyAlignment="1" quotePrefix="1">
      <alignment vertical="center" wrapText="1"/>
    </xf>
    <xf numFmtId="3" fontId="108" fillId="0" borderId="11" xfId="0" applyNumberFormat="1" applyFont="1" applyBorder="1" applyAlignment="1">
      <alignment horizontal="right" vertical="center" wrapText="1"/>
    </xf>
    <xf numFmtId="165" fontId="112" fillId="35" borderId="10" xfId="0" applyNumberFormat="1" applyFont="1" applyFill="1" applyBorder="1" applyAlignment="1">
      <alignment horizontal="right" vertical="center" wrapText="1"/>
    </xf>
    <xf numFmtId="0" fontId="66" fillId="0" borderId="0" xfId="0" applyFont="1" applyAlignment="1">
      <alignment wrapText="1"/>
    </xf>
    <xf numFmtId="0" fontId="108" fillId="0" borderId="0" xfId="0" applyFont="1" applyAlignment="1">
      <alignment horizontal="right" vertical="center" wrapText="1"/>
    </xf>
    <xf numFmtId="0" fontId="151" fillId="0" borderId="10" xfId="0" applyFont="1" applyBorder="1" applyAlignment="1" quotePrefix="1">
      <alignment vertical="center" wrapText="1"/>
    </xf>
    <xf numFmtId="0" fontId="117" fillId="33" borderId="16" xfId="0" applyFont="1" applyFill="1" applyBorder="1" applyAlignment="1">
      <alignment vertical="center" wrapText="1"/>
    </xf>
    <xf numFmtId="3" fontId="117" fillId="33" borderId="16" xfId="0" applyNumberFormat="1" applyFont="1" applyFill="1" applyBorder="1" applyAlignment="1">
      <alignment horizontal="right" vertical="center" wrapText="1"/>
    </xf>
    <xf numFmtId="0" fontId="150" fillId="0" borderId="0" xfId="0" applyFont="1" applyAlignment="1">
      <alignment horizontal="justify"/>
    </xf>
    <xf numFmtId="0" fontId="125" fillId="0" borderId="0" xfId="0" applyFont="1" applyAlignment="1">
      <alignment/>
    </xf>
    <xf numFmtId="0" fontId="5" fillId="33" borderId="16" xfId="0" applyFont="1" applyFill="1" applyBorder="1" applyAlignment="1">
      <alignment vertical="center" wrapText="1"/>
    </xf>
    <xf numFmtId="168" fontId="5" fillId="33" borderId="16" xfId="0" applyNumberFormat="1" applyFont="1" applyFill="1" applyBorder="1" applyAlignment="1">
      <alignment horizontal="right" vertical="center" wrapText="1"/>
    </xf>
    <xf numFmtId="165" fontId="105" fillId="0" borderId="0" xfId="0" applyNumberFormat="1" applyFont="1" applyFill="1" applyBorder="1" applyAlignment="1">
      <alignment horizontal="right" vertical="center" wrapText="1"/>
    </xf>
    <xf numFmtId="0" fontId="102" fillId="0" borderId="0" xfId="0" applyFont="1" applyFill="1" applyAlignment="1">
      <alignment wrapText="1"/>
    </xf>
    <xf numFmtId="3" fontId="107" fillId="0" borderId="11" xfId="0" applyNumberFormat="1" applyFont="1" applyBorder="1" applyAlignment="1">
      <alignment vertical="center" wrapText="1"/>
    </xf>
    <xf numFmtId="165" fontId="107" fillId="0" borderId="11" xfId="0" applyNumberFormat="1" applyFont="1" applyBorder="1" applyAlignment="1">
      <alignment horizontal="right" vertical="center" wrapText="1"/>
    </xf>
    <xf numFmtId="0" fontId="133" fillId="0" borderId="0" xfId="0" applyFont="1" applyBorder="1" applyAlignment="1">
      <alignment wrapText="1"/>
    </xf>
    <xf numFmtId="0" fontId="107" fillId="0" borderId="11" xfId="0" applyFont="1" applyBorder="1" applyAlignment="1">
      <alignment vertical="top" wrapText="1"/>
    </xf>
    <xf numFmtId="0" fontId="17" fillId="0" borderId="11" xfId="0" applyFont="1" applyBorder="1" applyAlignment="1">
      <alignment vertical="top" wrapText="1"/>
    </xf>
    <xf numFmtId="165" fontId="129" fillId="0" borderId="11" xfId="0" applyNumberFormat="1" applyFont="1" applyFill="1" applyBorder="1" applyAlignment="1">
      <alignment horizontal="right" vertical="top" wrapText="1"/>
    </xf>
    <xf numFmtId="0" fontId="133" fillId="0" borderId="0" xfId="0" applyFont="1" applyBorder="1" applyAlignment="1">
      <alignment vertical="top" wrapText="1"/>
    </xf>
    <xf numFmtId="165" fontId="107" fillId="0" borderId="0" xfId="0" applyNumberFormat="1" applyFont="1" applyAlignment="1" applyProtection="1">
      <alignment vertical="center" wrapText="1"/>
      <protection/>
    </xf>
    <xf numFmtId="165" fontId="0" fillId="0" borderId="0" xfId="0" applyNumberFormat="1" applyAlignment="1">
      <alignment/>
    </xf>
    <xf numFmtId="0" fontId="123" fillId="0" borderId="0" xfId="0" applyFont="1" applyAlignment="1">
      <alignment vertical="center"/>
    </xf>
    <xf numFmtId="0" fontId="135" fillId="0" borderId="0" xfId="0" applyFont="1" applyAlignment="1">
      <alignment vertical="center" wrapText="1"/>
    </xf>
    <xf numFmtId="0" fontId="123" fillId="0" borderId="0" xfId="0" applyFont="1" applyAlignment="1">
      <alignment vertical="center" wrapText="1"/>
    </xf>
    <xf numFmtId="3" fontId="105" fillId="0" borderId="11" xfId="0" applyNumberFormat="1" applyFont="1" applyBorder="1" applyAlignment="1">
      <alignment horizontal="right" vertical="center" wrapText="1"/>
    </xf>
    <xf numFmtId="3" fontId="105" fillId="0" borderId="23" xfId="0" applyNumberFormat="1" applyFont="1" applyBorder="1" applyAlignment="1">
      <alignment horizontal="right" vertical="center" wrapText="1"/>
    </xf>
    <xf numFmtId="0" fontId="105" fillId="0" borderId="16" xfId="0" applyFont="1" applyBorder="1" applyAlignment="1">
      <alignment horizontal="left" wrapText="1"/>
    </xf>
    <xf numFmtId="0" fontId="8" fillId="0" borderId="16" xfId="0" applyFont="1" applyBorder="1" applyAlignment="1">
      <alignment horizontal="left" wrapText="1"/>
    </xf>
    <xf numFmtId="0" fontId="112" fillId="0" borderId="0" xfId="0" applyFont="1" applyBorder="1" applyAlignment="1" applyProtection="1">
      <alignment vertical="center" wrapText="1"/>
      <protection/>
    </xf>
    <xf numFmtId="165" fontId="8" fillId="0" borderId="10" xfId="0" applyNumberFormat="1" applyFont="1" applyBorder="1" applyAlignment="1" applyProtection="1">
      <alignment horizontal="right" wrapText="1"/>
      <protection/>
    </xf>
    <xf numFmtId="0" fontId="107" fillId="0" borderId="0" xfId="0" applyFont="1" applyAlignment="1" applyProtection="1">
      <alignment wrapText="1"/>
      <protection/>
    </xf>
    <xf numFmtId="17" fontId="102" fillId="0" borderId="0" xfId="0" applyNumberFormat="1" applyFont="1" applyAlignment="1">
      <alignment wrapText="1"/>
    </xf>
    <xf numFmtId="3" fontId="105" fillId="0" borderId="11" xfId="0" applyNumberFormat="1" applyFont="1" applyFill="1" applyBorder="1" applyAlignment="1">
      <alignment vertical="center" wrapText="1"/>
    </xf>
    <xf numFmtId="3" fontId="105" fillId="0" borderId="23" xfId="0" applyNumberFormat="1" applyFont="1" applyFill="1" applyBorder="1" applyAlignment="1">
      <alignment vertical="center" wrapText="1"/>
    </xf>
    <xf numFmtId="3" fontId="105" fillId="0" borderId="21" xfId="0" applyNumberFormat="1" applyFont="1" applyFill="1" applyBorder="1" applyAlignment="1">
      <alignment vertical="center" wrapText="1"/>
    </xf>
    <xf numFmtId="165" fontId="102" fillId="0" borderId="0" xfId="0" applyNumberFormat="1" applyFont="1" applyAlignment="1">
      <alignment vertical="center" wrapText="1"/>
    </xf>
    <xf numFmtId="0" fontId="107" fillId="0" borderId="11" xfId="0" applyFont="1" applyBorder="1" applyAlignment="1">
      <alignment vertical="center" wrapText="1"/>
    </xf>
    <xf numFmtId="165" fontId="107" fillId="34" borderId="0" xfId="0" applyNumberFormat="1" applyFont="1" applyFill="1" applyBorder="1" applyAlignment="1">
      <alignment horizontal="right" vertical="center" wrapText="1"/>
    </xf>
    <xf numFmtId="165" fontId="106" fillId="34" borderId="0" xfId="0" applyNumberFormat="1" applyFont="1" applyFill="1" applyBorder="1" applyAlignment="1">
      <alignment horizontal="right" vertical="center" wrapText="1"/>
    </xf>
    <xf numFmtId="0" fontId="135" fillId="0" borderId="0" xfId="0" applyFont="1" applyAlignment="1">
      <alignment vertical="center" wrapText="1"/>
    </xf>
    <xf numFmtId="0" fontId="67" fillId="0" borderId="0" xfId="0" applyFont="1" applyAlignment="1">
      <alignment vertical="center"/>
    </xf>
    <xf numFmtId="165" fontId="5" fillId="35" borderId="0" xfId="0" applyNumberFormat="1" applyFont="1" applyFill="1" applyBorder="1" applyAlignment="1">
      <alignment horizontal="right" vertical="center" wrapText="1"/>
    </xf>
    <xf numFmtId="165" fontId="17" fillId="0" borderId="17" xfId="0" applyNumberFormat="1" applyFont="1" applyBorder="1" applyAlignment="1">
      <alignment vertical="center" wrapText="1"/>
    </xf>
    <xf numFmtId="165" fontId="17" fillId="0" borderId="0" xfId="0" applyNumberFormat="1" applyFont="1" applyBorder="1" applyAlignment="1">
      <alignment vertical="center" wrapText="1"/>
    </xf>
    <xf numFmtId="165" fontId="5" fillId="35" borderId="18" xfId="0" applyNumberFormat="1" applyFont="1" applyFill="1" applyBorder="1" applyAlignment="1">
      <alignment horizontal="right" vertical="center" wrapText="1"/>
    </xf>
    <xf numFmtId="165" fontId="8" fillId="0" borderId="11" xfId="0" applyNumberFormat="1" applyFont="1" applyFill="1" applyBorder="1" applyAlignment="1">
      <alignment horizontal="right" wrapText="1"/>
    </xf>
    <xf numFmtId="0" fontId="67" fillId="34" borderId="0" xfId="0" applyFont="1" applyFill="1" applyBorder="1" applyAlignment="1">
      <alignment vertical="center"/>
    </xf>
    <xf numFmtId="165" fontId="8" fillId="0" borderId="10" xfId="0" applyNumberFormat="1" applyFont="1" applyFill="1" applyBorder="1" applyAlignment="1">
      <alignment horizontal="right" wrapText="1"/>
    </xf>
    <xf numFmtId="0" fontId="67" fillId="34" borderId="0" xfId="0" applyFont="1" applyFill="1" applyAlignment="1">
      <alignment horizontal="right" vertical="center"/>
    </xf>
    <xf numFmtId="165" fontId="8" fillId="34" borderId="10" xfId="0" applyNumberFormat="1" applyFont="1" applyFill="1" applyBorder="1" applyAlignment="1">
      <alignment horizontal="right" vertical="center" wrapText="1"/>
    </xf>
    <xf numFmtId="0" fontId="67" fillId="0" borderId="0" xfId="0" applyFont="1" applyAlignment="1">
      <alignment horizontal="right" vertical="center"/>
    </xf>
    <xf numFmtId="0" fontId="67" fillId="0" borderId="0" xfId="0" applyFont="1" applyAlignment="1">
      <alignment vertical="center" wrapText="1"/>
    </xf>
    <xf numFmtId="0" fontId="107" fillId="0" borderId="12" xfId="0" applyFont="1" applyBorder="1" applyAlignment="1">
      <alignment vertical="center" wrapText="1"/>
    </xf>
    <xf numFmtId="165" fontId="107" fillId="34" borderId="12" xfId="0" applyNumberFormat="1" applyFont="1" applyFill="1" applyBorder="1" applyAlignment="1">
      <alignment horizontal="right" vertical="center" wrapText="1"/>
    </xf>
    <xf numFmtId="165" fontId="17" fillId="0" borderId="12" xfId="0" applyNumberFormat="1" applyFont="1" applyBorder="1" applyAlignment="1">
      <alignment horizontal="right" vertical="center" wrapText="1"/>
    </xf>
    <xf numFmtId="165" fontId="21" fillId="0" borderId="12" xfId="0" applyNumberFormat="1" applyFont="1" applyBorder="1" applyAlignment="1">
      <alignment horizontal="right" vertical="center" wrapText="1"/>
    </xf>
    <xf numFmtId="165" fontId="106" fillId="34" borderId="12" xfId="0" applyNumberFormat="1" applyFont="1" applyFill="1" applyBorder="1" applyAlignment="1">
      <alignment horizontal="right" wrapText="1"/>
    </xf>
    <xf numFmtId="165" fontId="21" fillId="0" borderId="0" xfId="0" applyNumberFormat="1" applyFont="1" applyBorder="1" applyAlignment="1">
      <alignment horizontal="right" vertical="center" wrapText="1"/>
    </xf>
    <xf numFmtId="0" fontId="126" fillId="33" borderId="15" xfId="0" applyFont="1" applyFill="1" applyBorder="1" applyAlignment="1">
      <alignment horizontal="center" vertical="center" wrapText="1"/>
    </xf>
    <xf numFmtId="0" fontId="126" fillId="33" borderId="0" xfId="0" applyFont="1" applyFill="1" applyBorder="1" applyAlignment="1">
      <alignment horizontal="center" vertical="center" wrapText="1"/>
    </xf>
    <xf numFmtId="0" fontId="126" fillId="33" borderId="11" xfId="0" applyFont="1" applyFill="1" applyBorder="1" applyAlignment="1">
      <alignment horizontal="center" vertical="center" wrapText="1"/>
    </xf>
    <xf numFmtId="0" fontId="50" fillId="33" borderId="15" xfId="0" applyFont="1" applyFill="1" applyBorder="1" applyAlignment="1" applyProtection="1">
      <alignment horizontal="center" vertical="center" wrapText="1"/>
      <protection/>
    </xf>
    <xf numFmtId="0" fontId="50" fillId="33" borderId="13" xfId="0" applyFont="1" applyFill="1" applyBorder="1" applyAlignment="1" applyProtection="1">
      <alignment horizontal="center" vertical="center" wrapText="1"/>
      <protection/>
    </xf>
    <xf numFmtId="0" fontId="5" fillId="33" borderId="15" xfId="0" applyFont="1" applyFill="1" applyBorder="1" applyAlignment="1" applyProtection="1">
      <alignment horizontal="left" vertical="center" wrapText="1"/>
      <protection/>
    </xf>
    <xf numFmtId="0" fontId="5" fillId="33" borderId="11" xfId="0" applyFont="1" applyFill="1" applyBorder="1" applyAlignment="1" applyProtection="1">
      <alignment horizontal="left" vertical="center" wrapText="1"/>
      <protection/>
    </xf>
    <xf numFmtId="0" fontId="50" fillId="33" borderId="13"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5" xfId="0" applyFont="1" applyFill="1" applyBorder="1" applyAlignment="1" applyProtection="1">
      <alignment horizontal="right" vertical="center" wrapText="1"/>
      <protection/>
    </xf>
    <xf numFmtId="0" fontId="5" fillId="33" borderId="11" xfId="0" applyFont="1" applyFill="1" applyBorder="1" applyAlignment="1" applyProtection="1">
      <alignment horizontal="right" vertical="center" wrapText="1"/>
      <protection/>
    </xf>
    <xf numFmtId="0" fontId="5" fillId="33" borderId="15" xfId="0" applyFont="1" applyFill="1" applyBorder="1" applyAlignment="1">
      <alignment horizontal="left" vertical="center" wrapText="1"/>
    </xf>
    <xf numFmtId="0" fontId="5" fillId="33" borderId="11" xfId="0" applyFont="1" applyFill="1" applyBorder="1" applyAlignment="1">
      <alignment horizontal="left" vertical="center" wrapText="1"/>
    </xf>
    <xf numFmtId="14" fontId="50" fillId="33" borderId="36" xfId="0" applyNumberFormat="1" applyFont="1" applyFill="1" applyBorder="1" applyAlignment="1">
      <alignment horizontal="center" vertical="center" wrapText="1"/>
    </xf>
    <xf numFmtId="0" fontId="5" fillId="33" borderId="15" xfId="0" applyFont="1" applyFill="1" applyBorder="1" applyAlignment="1">
      <alignment horizontal="right" vertical="center" wrapText="1"/>
    </xf>
    <xf numFmtId="0" fontId="5" fillId="33" borderId="11" xfId="0" applyFont="1" applyFill="1" applyBorder="1" applyAlignment="1">
      <alignment horizontal="right" vertical="center" wrapText="1"/>
    </xf>
    <xf numFmtId="0" fontId="21" fillId="33" borderId="15" xfId="0" applyFont="1" applyFill="1" applyBorder="1" applyAlignment="1">
      <alignment horizontal="center" vertical="center" wrapText="1"/>
    </xf>
    <xf numFmtId="0" fontId="21" fillId="33" borderId="14" xfId="0" applyFont="1" applyFill="1" applyBorder="1" applyAlignment="1">
      <alignment horizontal="center" vertical="center" wrapText="1"/>
    </xf>
    <xf numFmtId="0" fontId="21" fillId="33" borderId="11"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21" fillId="33" borderId="13" xfId="0" applyFont="1" applyFill="1" applyBorder="1" applyAlignment="1">
      <alignment horizontal="center" vertical="center" wrapText="1"/>
    </xf>
    <xf numFmtId="0" fontId="104" fillId="0" borderId="0" xfId="0" applyFont="1" applyAlignment="1">
      <alignment horizontal="left" vertical="center" wrapText="1"/>
    </xf>
    <xf numFmtId="0" fontId="21" fillId="33" borderId="15" xfId="0" applyFont="1" applyFill="1" applyBorder="1" applyAlignment="1">
      <alignment horizontal="right" vertical="center" wrapText="1"/>
    </xf>
    <xf numFmtId="0" fontId="21" fillId="33" borderId="11" xfId="0" applyFont="1" applyFill="1" applyBorder="1" applyAlignment="1">
      <alignment horizontal="right" vertical="center" wrapText="1"/>
    </xf>
    <xf numFmtId="3" fontId="37" fillId="35" borderId="15" xfId="0" applyNumberFormat="1" applyFont="1" applyFill="1" applyBorder="1" applyAlignment="1">
      <alignment horizontal="right" vertical="center" wrapText="1"/>
    </xf>
    <xf numFmtId="3" fontId="37" fillId="35" borderId="18" xfId="0" applyNumberFormat="1" applyFont="1" applyFill="1" applyBorder="1" applyAlignment="1">
      <alignment horizontal="right" vertical="center" wrapText="1"/>
    </xf>
    <xf numFmtId="0" fontId="21" fillId="35" borderId="15" xfId="0" applyFont="1" applyFill="1" applyBorder="1" applyAlignment="1">
      <alignment horizontal="left" vertical="center" wrapText="1"/>
    </xf>
    <xf numFmtId="0" fontId="21" fillId="35" borderId="0" xfId="0" applyFont="1" applyFill="1" applyBorder="1" applyAlignment="1">
      <alignment horizontal="left" vertical="center" wrapText="1"/>
    </xf>
    <xf numFmtId="14" fontId="50" fillId="35" borderId="13" xfId="0" applyNumberFormat="1" applyFont="1" applyFill="1" applyBorder="1" applyAlignment="1">
      <alignment horizontal="center" vertical="center" wrapText="1"/>
    </xf>
    <xf numFmtId="3" fontId="106" fillId="35" borderId="15" xfId="0" applyNumberFormat="1" applyFont="1" applyFill="1" applyBorder="1" applyAlignment="1">
      <alignment vertical="center" wrapText="1"/>
    </xf>
    <xf numFmtId="3" fontId="106" fillId="35" borderId="18" xfId="0" applyNumberFormat="1" applyFont="1" applyFill="1" applyBorder="1" applyAlignment="1">
      <alignment vertical="center" wrapText="1"/>
    </xf>
    <xf numFmtId="0" fontId="21" fillId="35" borderId="11" xfId="0" applyFont="1" applyFill="1" applyBorder="1" applyAlignment="1">
      <alignment horizontal="left" vertical="center" wrapText="1"/>
    </xf>
    <xf numFmtId="0" fontId="50" fillId="35" borderId="13" xfId="0" applyFont="1" applyFill="1" applyBorder="1" applyAlignment="1">
      <alignment horizontal="center" vertical="center" wrapText="1"/>
    </xf>
    <xf numFmtId="3" fontId="106" fillId="35" borderId="0" xfId="0" applyNumberFormat="1" applyFont="1" applyFill="1" applyBorder="1" applyAlignment="1">
      <alignment vertical="center" wrapText="1"/>
    </xf>
    <xf numFmtId="3" fontId="37" fillId="35" borderId="0" xfId="0" applyNumberFormat="1" applyFont="1" applyFill="1" applyBorder="1" applyAlignment="1">
      <alignment horizontal="right" vertical="center" wrapText="1"/>
    </xf>
    <xf numFmtId="0" fontId="5" fillId="35" borderId="15" xfId="0" applyFont="1" applyFill="1" applyBorder="1" applyAlignment="1">
      <alignment horizontal="left" vertical="center" wrapText="1"/>
    </xf>
    <xf numFmtId="0" fontId="5" fillId="35" borderId="11" xfId="0" applyFont="1" applyFill="1" applyBorder="1" applyAlignment="1">
      <alignment horizontal="left" vertical="center" wrapText="1"/>
    </xf>
    <xf numFmtId="0" fontId="38" fillId="0" borderId="15" xfId="0" applyFont="1" applyFill="1" applyBorder="1" applyAlignment="1">
      <alignment vertical="center" wrapText="1"/>
    </xf>
    <xf numFmtId="0" fontId="38" fillId="0" borderId="15" xfId="0" applyFont="1" applyFill="1" applyBorder="1" applyAlignment="1">
      <alignment horizontal="left" vertical="center" wrapText="1"/>
    </xf>
    <xf numFmtId="3" fontId="102" fillId="35" borderId="15" xfId="0" applyNumberFormat="1" applyFont="1" applyFill="1" applyBorder="1" applyAlignment="1">
      <alignment horizontal="left" vertical="center" wrapText="1"/>
    </xf>
    <xf numFmtId="3" fontId="102" fillId="35" borderId="11" xfId="0" applyNumberFormat="1" applyFont="1" applyFill="1" applyBorder="1" applyAlignment="1">
      <alignment horizontal="left" vertical="center" wrapText="1"/>
    </xf>
    <xf numFmtId="1" fontId="139" fillId="35" borderId="13" xfId="0" applyNumberFormat="1" applyFont="1" applyFill="1" applyBorder="1" applyAlignment="1">
      <alignment horizontal="center" vertical="center"/>
    </xf>
    <xf numFmtId="1" fontId="139" fillId="35" borderId="13" xfId="0" applyNumberFormat="1" applyFont="1" applyFill="1" applyBorder="1" applyAlignment="1">
      <alignment horizontal="center" vertical="top"/>
    </xf>
    <xf numFmtId="14" fontId="50" fillId="33" borderId="13" xfId="0" applyNumberFormat="1" applyFont="1" applyFill="1" applyBorder="1" applyAlignment="1">
      <alignment horizontal="center" vertical="center" wrapText="1"/>
    </xf>
    <xf numFmtId="3" fontId="135" fillId="0" borderId="0" xfId="0" applyNumberFormat="1" applyFont="1" applyBorder="1" applyAlignment="1">
      <alignment horizontal="right" vertical="center" wrapText="1"/>
    </xf>
    <xf numFmtId="3" fontId="135" fillId="0" borderId="18" xfId="0" applyNumberFormat="1" applyFont="1" applyBorder="1" applyAlignment="1">
      <alignment horizontal="right" vertical="center" wrapText="1"/>
    </xf>
    <xf numFmtId="3" fontId="135" fillId="0" borderId="17" xfId="0" applyNumberFormat="1" applyFont="1" applyBorder="1" applyAlignment="1">
      <alignment horizontal="right" vertical="center" wrapText="1"/>
    </xf>
    <xf numFmtId="14" fontId="106" fillId="35" borderId="37" xfId="0" applyNumberFormat="1" applyFont="1" applyFill="1" applyBorder="1" applyAlignment="1">
      <alignment horizontal="center" vertical="center" wrapText="1"/>
    </xf>
    <xf numFmtId="14" fontId="106" fillId="35" borderId="38" xfId="0" applyNumberFormat="1" applyFont="1" applyFill="1" applyBorder="1" applyAlignment="1">
      <alignment horizontal="center" vertical="center" wrapText="1"/>
    </xf>
    <xf numFmtId="168" fontId="135" fillId="0" borderId="0" xfId="0" applyNumberFormat="1" applyFont="1" applyAlignment="1">
      <alignment horizontal="right" vertical="center" wrapText="1"/>
    </xf>
    <xf numFmtId="168" fontId="135" fillId="0" borderId="18" xfId="0" applyNumberFormat="1" applyFont="1" applyBorder="1" applyAlignment="1">
      <alignment horizontal="right" vertical="center" wrapText="1"/>
    </xf>
    <xf numFmtId="1" fontId="135" fillId="0" borderId="17" xfId="0" applyNumberFormat="1" applyFont="1" applyBorder="1" applyAlignment="1">
      <alignment horizontal="right" vertical="center" wrapText="1"/>
    </xf>
    <xf numFmtId="1" fontId="135" fillId="0" borderId="18" xfId="0" applyNumberFormat="1" applyFont="1" applyBorder="1" applyAlignment="1">
      <alignment horizontal="right" vertical="center" wrapText="1"/>
    </xf>
    <xf numFmtId="168" fontId="135" fillId="0" borderId="0" xfId="0" applyNumberFormat="1" applyFont="1" applyBorder="1" applyAlignment="1">
      <alignment horizontal="right" vertical="center" wrapText="1"/>
    </xf>
    <xf numFmtId="0" fontId="135" fillId="0" borderId="0" xfId="0" applyFont="1" applyBorder="1" applyAlignment="1">
      <alignment vertical="center" wrapText="1"/>
    </xf>
    <xf numFmtId="10" fontId="135" fillId="0" borderId="0" xfId="0" applyNumberFormat="1" applyFont="1" applyBorder="1" applyAlignment="1">
      <alignment horizontal="right" vertical="center" wrapText="1"/>
    </xf>
    <xf numFmtId="10" fontId="135" fillId="0" borderId="26" xfId="0" applyNumberFormat="1" applyFont="1" applyBorder="1" applyAlignment="1">
      <alignment horizontal="right" vertical="center" wrapText="1"/>
    </xf>
    <xf numFmtId="0" fontId="135" fillId="0" borderId="17" xfId="0" applyFont="1" applyBorder="1" applyAlignment="1">
      <alignment vertical="center" wrapText="1"/>
    </xf>
    <xf numFmtId="0" fontId="135" fillId="0" borderId="17" xfId="0" applyFont="1" applyBorder="1" applyAlignment="1">
      <alignment horizontal="right" vertical="center" wrapText="1"/>
    </xf>
    <xf numFmtId="0" fontId="135" fillId="0" borderId="0" xfId="0" applyFont="1" applyBorder="1" applyAlignment="1">
      <alignment horizontal="right" vertical="center" wrapText="1"/>
    </xf>
    <xf numFmtId="0" fontId="135" fillId="0" borderId="39" xfId="0" applyFont="1" applyBorder="1" applyAlignment="1">
      <alignment horizontal="right" vertical="center" wrapText="1"/>
    </xf>
    <xf numFmtId="0" fontId="135" fillId="0" borderId="40" xfId="0" applyFont="1" applyBorder="1" applyAlignment="1">
      <alignment horizontal="right" vertical="center" wrapText="1"/>
    </xf>
    <xf numFmtId="0" fontId="143" fillId="0" borderId="17" xfId="0" applyFont="1" applyBorder="1" applyAlignment="1">
      <alignment vertical="center" wrapText="1"/>
    </xf>
    <xf numFmtId="0" fontId="143" fillId="0" borderId="18" xfId="0" applyFont="1" applyBorder="1" applyAlignment="1">
      <alignment vertical="center" wrapText="1"/>
    </xf>
    <xf numFmtId="0" fontId="135" fillId="0" borderId="18" xfId="0" applyFont="1" applyBorder="1" applyAlignment="1">
      <alignment vertical="center" wrapText="1"/>
    </xf>
    <xf numFmtId="9" fontId="135" fillId="0" borderId="17" xfId="0" applyNumberFormat="1" applyFont="1" applyBorder="1" applyAlignment="1">
      <alignment vertical="center" wrapText="1"/>
    </xf>
    <xf numFmtId="9" fontId="135" fillId="0" borderId="18" xfId="0" applyNumberFormat="1" applyFont="1" applyBorder="1" applyAlignment="1">
      <alignment vertical="center" wrapText="1"/>
    </xf>
    <xf numFmtId="9" fontId="135" fillId="0" borderId="39" xfId="0" applyNumberFormat="1" applyFont="1" applyBorder="1" applyAlignment="1">
      <alignment vertical="center" wrapText="1"/>
    </xf>
    <xf numFmtId="9" fontId="135" fillId="0" borderId="41" xfId="0" applyNumberFormat="1" applyFont="1" applyBorder="1" applyAlignment="1">
      <alignment vertical="center" wrapText="1"/>
    </xf>
    <xf numFmtId="9" fontId="135" fillId="0" borderId="0" xfId="0" applyNumberFormat="1" applyFont="1" applyBorder="1" applyAlignment="1">
      <alignment vertical="center" wrapText="1"/>
    </xf>
    <xf numFmtId="9" fontId="135" fillId="0" borderId="26" xfId="0" applyNumberFormat="1" applyFont="1" applyBorder="1" applyAlignment="1">
      <alignment vertical="center" wrapText="1"/>
    </xf>
    <xf numFmtId="0" fontId="135" fillId="0" borderId="0" xfId="0" applyFont="1" applyAlignment="1">
      <alignment vertical="center" wrapText="1"/>
    </xf>
    <xf numFmtId="9" fontId="135" fillId="0" borderId="0" xfId="0" applyNumberFormat="1" applyFont="1" applyAlignment="1">
      <alignment horizontal="right" vertical="center" wrapText="1"/>
    </xf>
    <xf numFmtId="9" fontId="135" fillId="0" borderId="18" xfId="0" applyNumberFormat="1" applyFont="1" applyBorder="1" applyAlignment="1">
      <alignment horizontal="right" vertical="center" wrapText="1"/>
    </xf>
    <xf numFmtId="9" fontId="135" fillId="0" borderId="26" xfId="0" applyNumberFormat="1" applyFont="1" applyBorder="1" applyAlignment="1">
      <alignment horizontal="right" vertical="center" wrapText="1"/>
    </xf>
    <xf numFmtId="9" fontId="135" fillId="0" borderId="41" xfId="0" applyNumberFormat="1" applyFont="1" applyBorder="1" applyAlignment="1">
      <alignment horizontal="right" vertical="center" wrapText="1"/>
    </xf>
    <xf numFmtId="0" fontId="5" fillId="35" borderId="18" xfId="0" applyFont="1" applyFill="1" applyBorder="1" applyAlignment="1">
      <alignment horizontal="left" vertical="center" wrapText="1"/>
    </xf>
    <xf numFmtId="0" fontId="5" fillId="35" borderId="15" xfId="0" applyFont="1" applyFill="1" applyBorder="1" applyAlignment="1">
      <alignment horizontal="center" vertical="center" wrapText="1"/>
    </xf>
    <xf numFmtId="0" fontId="5" fillId="35" borderId="18" xfId="0" applyFont="1" applyFill="1" applyBorder="1" applyAlignment="1">
      <alignment horizontal="center" vertical="center" wrapText="1"/>
    </xf>
    <xf numFmtId="0" fontId="112" fillId="35" borderId="15" xfId="0" applyFont="1" applyFill="1" applyBorder="1" applyAlignment="1">
      <alignment horizontal="center" vertical="center" wrapText="1"/>
    </xf>
    <xf numFmtId="0" fontId="112" fillId="35" borderId="18" xfId="0" applyFont="1" applyFill="1" applyBorder="1" applyAlignment="1">
      <alignment horizontal="center" vertical="center" wrapText="1"/>
    </xf>
    <xf numFmtId="0" fontId="5" fillId="35" borderId="11" xfId="0" applyFont="1" applyFill="1" applyBorder="1" applyAlignment="1">
      <alignment horizontal="center" vertical="center" wrapText="1"/>
    </xf>
    <xf numFmtId="0" fontId="17" fillId="0" borderId="0" xfId="0" applyFont="1" applyFill="1" applyBorder="1" applyAlignment="1">
      <alignment vertical="top" wrapText="1"/>
    </xf>
    <xf numFmtId="0" fontId="105" fillId="0" borderId="28" xfId="0" applyFont="1" applyFill="1" applyBorder="1" applyAlignment="1">
      <alignment horizontal="center" vertical="center" wrapText="1"/>
    </xf>
    <xf numFmtId="0" fontId="105" fillId="0" borderId="10" xfId="0" applyFont="1" applyFill="1" applyBorder="1" applyAlignment="1">
      <alignment horizontal="center" vertical="center" wrapText="1"/>
    </xf>
    <xf numFmtId="0" fontId="148" fillId="35" borderId="15" xfId="0" applyFont="1" applyFill="1" applyBorder="1" applyAlignment="1">
      <alignment horizontal="left" vertical="center" wrapText="1"/>
    </xf>
    <xf numFmtId="0" fontId="148" fillId="35" borderId="0" xfId="0" applyFont="1" applyFill="1" applyBorder="1" applyAlignment="1">
      <alignment horizontal="left" vertical="center" wrapText="1"/>
    </xf>
    <xf numFmtId="14" fontId="139" fillId="35" borderId="38" xfId="0" applyNumberFormat="1" applyFont="1" applyFill="1" applyBorder="1" applyAlignment="1">
      <alignment horizontal="center" vertical="center" wrapText="1"/>
    </xf>
    <xf numFmtId="0" fontId="139" fillId="35" borderId="38" xfId="0" applyFont="1" applyFill="1" applyBorder="1" applyAlignment="1">
      <alignment horizontal="center" vertical="center" wrapText="1"/>
    </xf>
    <xf numFmtId="0" fontId="112" fillId="35" borderId="17" xfId="0" applyFont="1" applyFill="1" applyBorder="1" applyAlignment="1">
      <alignment horizontal="center" vertical="center" wrapText="1"/>
    </xf>
    <xf numFmtId="0" fontId="112" fillId="35" borderId="39" xfId="0" applyFont="1" applyFill="1" applyBorder="1" applyAlignment="1">
      <alignment horizontal="center" vertical="center" wrapText="1"/>
    </xf>
    <xf numFmtId="0" fontId="112" fillId="35" borderId="42" xfId="0" applyFont="1" applyFill="1" applyBorder="1" applyAlignment="1">
      <alignment horizontal="center" vertical="center" wrapText="1"/>
    </xf>
    <xf numFmtId="0" fontId="105" fillId="0" borderId="33" xfId="0" applyFont="1" applyFill="1" applyBorder="1" applyAlignment="1">
      <alignment horizontal="center" vertical="center" wrapText="1"/>
    </xf>
    <xf numFmtId="0" fontId="136" fillId="35" borderId="15" xfId="0" applyFont="1" applyFill="1" applyBorder="1" applyAlignment="1">
      <alignment horizontal="left" vertical="center" wrapText="1"/>
    </xf>
    <xf numFmtId="0" fontId="136" fillId="35" borderId="0" xfId="0" applyFont="1" applyFill="1" applyBorder="1" applyAlignment="1">
      <alignment horizontal="left" vertical="center" wrapText="1"/>
    </xf>
    <xf numFmtId="0" fontId="136" fillId="35" borderId="11"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51"/>
  <sheetViews>
    <sheetView showGridLines="0" tabSelected="1" zoomScalePageLayoutView="0" workbookViewId="0" topLeftCell="A1">
      <pane ySplit="3" topLeftCell="A4" activePane="bottomLeft" state="frozen"/>
      <selection pane="topLeft" activeCell="A1" sqref="A1"/>
      <selection pane="bottomLeft" activeCell="A4" sqref="A4"/>
    </sheetView>
  </sheetViews>
  <sheetFormatPr defaultColWidth="9.140625" defaultRowHeight="15" outlineLevelCol="1"/>
  <cols>
    <col min="1" max="1" width="62.7109375" style="394" customWidth="1"/>
    <col min="2" max="2" width="55.7109375" style="394" customWidth="1" outlineLevel="1"/>
    <col min="3" max="3" width="6.140625" style="394" customWidth="1"/>
    <col min="4" max="8" width="12.421875" style="394" customWidth="1"/>
    <col min="9" max="9" width="2.00390625" style="394" customWidth="1"/>
    <col min="10" max="12" width="12.7109375" style="394" customWidth="1"/>
    <col min="13" max="16384" width="9.140625" style="394" customWidth="1"/>
  </cols>
  <sheetData>
    <row r="1" spans="1:2" ht="15">
      <c r="A1" s="281" t="s">
        <v>371</v>
      </c>
      <c r="B1" s="281" t="s">
        <v>372</v>
      </c>
    </row>
    <row r="2" spans="1:2" ht="27.75" customHeight="1">
      <c r="A2" s="281" t="s">
        <v>672</v>
      </c>
      <c r="B2" s="281" t="s">
        <v>673</v>
      </c>
    </row>
    <row r="3" spans="1:9" ht="20.25">
      <c r="A3" s="321" t="s">
        <v>349</v>
      </c>
      <c r="B3" s="321" t="s">
        <v>350</v>
      </c>
      <c r="C3" s="383"/>
      <c r="D3" s="383"/>
      <c r="E3" s="383"/>
      <c r="F3" s="61"/>
      <c r="G3" s="61"/>
      <c r="H3" s="61"/>
      <c r="I3" s="61"/>
    </row>
    <row r="4" spans="1:9" s="395" customFormat="1" ht="18.75">
      <c r="A4" s="383"/>
      <c r="B4" s="383"/>
      <c r="C4" s="383"/>
      <c r="D4" s="383"/>
      <c r="E4" s="383"/>
      <c r="F4" s="61"/>
      <c r="G4" s="61"/>
      <c r="H4" s="61"/>
      <c r="I4" s="61"/>
    </row>
    <row r="5" spans="1:9" s="396" customFormat="1" ht="23.25" customHeight="1" thickBot="1">
      <c r="A5" s="384" t="s">
        <v>361</v>
      </c>
      <c r="B5" s="384" t="s">
        <v>362</v>
      </c>
      <c r="C5" s="390"/>
      <c r="D5" s="390"/>
      <c r="E5" s="390"/>
      <c r="F5" s="391"/>
      <c r="G5" s="391"/>
      <c r="H5" s="391"/>
      <c r="I5" s="61"/>
    </row>
    <row r="6" spans="1:14" s="396" customFormat="1" ht="17.25" customHeight="1" thickTop="1">
      <c r="A6" s="633"/>
      <c r="B6" s="633"/>
      <c r="C6" s="633"/>
      <c r="D6" s="637" t="s">
        <v>374</v>
      </c>
      <c r="E6" s="637"/>
      <c r="F6" s="637"/>
      <c r="G6" s="637"/>
      <c r="H6" s="637"/>
      <c r="I6" s="61"/>
      <c r="J6" s="636" t="s">
        <v>375</v>
      </c>
      <c r="K6" s="636"/>
      <c r="L6" s="636"/>
      <c r="M6" s="398"/>
      <c r="N6" s="398"/>
    </row>
    <row r="7" spans="1:14" s="396" customFormat="1" ht="12.75" customHeight="1">
      <c r="A7" s="634"/>
      <c r="B7" s="634"/>
      <c r="C7" s="634"/>
      <c r="D7" s="416" t="s">
        <v>674</v>
      </c>
      <c r="E7" s="419" t="s">
        <v>675</v>
      </c>
      <c r="F7" s="419" t="s">
        <v>676</v>
      </c>
      <c r="G7" s="419" t="s">
        <v>677</v>
      </c>
      <c r="H7" s="416" t="s">
        <v>678</v>
      </c>
      <c r="I7" s="61"/>
      <c r="J7" s="416" t="s">
        <v>674</v>
      </c>
      <c r="K7" s="419" t="s">
        <v>675</v>
      </c>
      <c r="L7" s="416" t="s">
        <v>676</v>
      </c>
      <c r="M7" s="398"/>
      <c r="N7" s="398"/>
    </row>
    <row r="8" spans="1:14" s="396" customFormat="1" ht="12.75" customHeight="1">
      <c r="A8" s="635"/>
      <c r="B8" s="635"/>
      <c r="C8" s="635"/>
      <c r="D8" s="416" t="s">
        <v>699</v>
      </c>
      <c r="E8" s="419" t="s">
        <v>700</v>
      </c>
      <c r="F8" s="419" t="s">
        <v>701</v>
      </c>
      <c r="G8" s="419" t="s">
        <v>702</v>
      </c>
      <c r="H8" s="416" t="s">
        <v>703</v>
      </c>
      <c r="I8" s="61"/>
      <c r="J8" s="418" t="s">
        <v>699</v>
      </c>
      <c r="K8" s="426" t="s">
        <v>700</v>
      </c>
      <c r="L8" s="418" t="s">
        <v>701</v>
      </c>
      <c r="M8" s="398"/>
      <c r="N8" s="398"/>
    </row>
    <row r="9" spans="1:12" s="396" customFormat="1" ht="15">
      <c r="A9" s="399"/>
      <c r="B9" s="399"/>
      <c r="C9" s="399"/>
      <c r="D9" s="400"/>
      <c r="E9" s="427"/>
      <c r="F9" s="427"/>
      <c r="G9" s="427"/>
      <c r="H9" s="400"/>
      <c r="I9" s="61"/>
      <c r="J9" s="400"/>
      <c r="K9" s="427"/>
      <c r="L9" s="400"/>
    </row>
    <row r="10" spans="1:12" s="398" customFormat="1" ht="15" customHeight="1">
      <c r="A10" s="67" t="s">
        <v>595</v>
      </c>
      <c r="B10" s="46" t="s">
        <v>469</v>
      </c>
      <c r="C10" s="431" t="s">
        <v>363</v>
      </c>
      <c r="D10" s="432">
        <f>SUM(D11:D12)</f>
        <v>7646</v>
      </c>
      <c r="E10" s="433">
        <v>7272</v>
      </c>
      <c r="F10" s="432">
        <v>7233</v>
      </c>
      <c r="G10" s="433">
        <v>7057</v>
      </c>
      <c r="H10" s="432">
        <v>7223</v>
      </c>
      <c r="I10" s="237"/>
      <c r="J10" s="599" t="s">
        <v>575</v>
      </c>
      <c r="K10" s="600" t="s">
        <v>575</v>
      </c>
      <c r="L10" s="599" t="s">
        <v>575</v>
      </c>
    </row>
    <row r="11" spans="1:12" s="398" customFormat="1" ht="15" customHeight="1">
      <c r="A11" s="67" t="s">
        <v>596</v>
      </c>
      <c r="B11" s="46" t="s">
        <v>597</v>
      </c>
      <c r="C11" s="431" t="s">
        <v>363</v>
      </c>
      <c r="D11" s="607">
        <v>5189</v>
      </c>
      <c r="E11" s="433">
        <v>5702</v>
      </c>
      <c r="F11" s="433">
        <v>5868</v>
      </c>
      <c r="G11" s="433">
        <v>6565</v>
      </c>
      <c r="H11" s="432">
        <v>6026</v>
      </c>
      <c r="I11" s="237"/>
      <c r="J11" s="607">
        <v>3428</v>
      </c>
      <c r="K11" s="433">
        <v>3916</v>
      </c>
      <c r="L11" s="432">
        <v>3993</v>
      </c>
    </row>
    <row r="12" spans="1:12" s="398" customFormat="1" ht="15" customHeight="1">
      <c r="A12" s="67" t="s">
        <v>610</v>
      </c>
      <c r="B12" s="46" t="s">
        <v>611</v>
      </c>
      <c r="C12" s="431" t="s">
        <v>363</v>
      </c>
      <c r="D12" s="607">
        <v>2457</v>
      </c>
      <c r="E12" s="608">
        <v>1570</v>
      </c>
      <c r="F12" s="608">
        <v>1366</v>
      </c>
      <c r="G12" s="608">
        <v>492</v>
      </c>
      <c r="H12" s="607">
        <v>1198</v>
      </c>
      <c r="I12" s="237"/>
      <c r="J12" s="599" t="s">
        <v>575</v>
      </c>
      <c r="K12" s="600" t="s">
        <v>575</v>
      </c>
      <c r="L12" s="599" t="s">
        <v>575</v>
      </c>
    </row>
    <row r="13" spans="1:12" s="396" customFormat="1" ht="15" customHeight="1">
      <c r="A13" s="69" t="s">
        <v>373</v>
      </c>
      <c r="B13" s="49" t="s">
        <v>389</v>
      </c>
      <c r="C13" s="412" t="s">
        <v>363</v>
      </c>
      <c r="D13" s="405">
        <v>4088</v>
      </c>
      <c r="E13" s="420">
        <v>3052</v>
      </c>
      <c r="F13" s="420">
        <v>2676</v>
      </c>
      <c r="G13" s="420">
        <v>2688</v>
      </c>
      <c r="H13" s="403">
        <v>3775</v>
      </c>
      <c r="I13" s="61"/>
      <c r="J13" s="405">
        <v>4054</v>
      </c>
      <c r="K13" s="420">
        <v>3017</v>
      </c>
      <c r="L13" s="403">
        <v>2640</v>
      </c>
    </row>
    <row r="14" spans="1:12" s="396" customFormat="1" ht="15" customHeight="1">
      <c r="A14" s="69" t="s">
        <v>364</v>
      </c>
      <c r="B14" s="49" t="s">
        <v>390</v>
      </c>
      <c r="C14" s="412" t="s">
        <v>363</v>
      </c>
      <c r="D14" s="405">
        <v>1791</v>
      </c>
      <c r="E14" s="609">
        <v>1725</v>
      </c>
      <c r="F14" s="609">
        <v>1584</v>
      </c>
      <c r="G14" s="609">
        <v>1658</v>
      </c>
      <c r="H14" s="405">
        <v>1806</v>
      </c>
      <c r="I14" s="61"/>
      <c r="J14" s="405">
        <v>1617</v>
      </c>
      <c r="K14" s="609">
        <v>1559</v>
      </c>
      <c r="L14" s="405">
        <v>1427</v>
      </c>
    </row>
    <row r="15" spans="1:12" s="396" customFormat="1" ht="15" customHeight="1">
      <c r="A15" s="69" t="s">
        <v>365</v>
      </c>
      <c r="B15" s="49" t="s">
        <v>366</v>
      </c>
      <c r="C15" s="404"/>
      <c r="D15" s="244">
        <v>4053</v>
      </c>
      <c r="E15" s="421">
        <v>4184</v>
      </c>
      <c r="F15" s="421">
        <v>4180</v>
      </c>
      <c r="G15" s="421">
        <v>4560</v>
      </c>
      <c r="H15" s="405">
        <v>4518</v>
      </c>
      <c r="I15" s="61"/>
      <c r="J15" s="244">
        <v>1466</v>
      </c>
      <c r="K15" s="421">
        <v>1489</v>
      </c>
      <c r="L15" s="405">
        <v>1456</v>
      </c>
    </row>
    <row r="16" spans="1:12" s="396" customFormat="1" ht="27" customHeight="1" thickBot="1">
      <c r="A16" s="601" t="s">
        <v>369</v>
      </c>
      <c r="B16" s="602" t="s">
        <v>623</v>
      </c>
      <c r="C16" s="408"/>
      <c r="D16" s="409" t="s">
        <v>376</v>
      </c>
      <c r="E16" s="422" t="s">
        <v>376</v>
      </c>
      <c r="F16" s="422" t="s">
        <v>376</v>
      </c>
      <c r="G16" s="422" t="s">
        <v>377</v>
      </c>
      <c r="H16" s="409" t="s">
        <v>377</v>
      </c>
      <c r="I16" s="61"/>
      <c r="J16" s="409" t="s">
        <v>376</v>
      </c>
      <c r="K16" s="422" t="s">
        <v>376</v>
      </c>
      <c r="L16" s="409" t="s">
        <v>376</v>
      </c>
    </row>
    <row r="17" spans="1:9" s="395" customFormat="1" ht="15" customHeight="1" thickTop="1">
      <c r="A17" s="596" t="s">
        <v>594</v>
      </c>
      <c r="B17" s="596" t="s">
        <v>625</v>
      </c>
      <c r="C17" s="383"/>
      <c r="D17" s="383"/>
      <c r="E17" s="383"/>
      <c r="F17" s="61"/>
      <c r="G17" s="61"/>
      <c r="H17" s="61"/>
      <c r="I17" s="61"/>
    </row>
    <row r="18" spans="1:9" s="395" customFormat="1" ht="24">
      <c r="A18" s="598" t="s">
        <v>612</v>
      </c>
      <c r="B18" s="598" t="s">
        <v>624</v>
      </c>
      <c r="C18" s="383"/>
      <c r="D18" s="383"/>
      <c r="E18" s="383"/>
      <c r="F18" s="61"/>
      <c r="G18" s="61"/>
      <c r="H18" s="61"/>
      <c r="I18" s="61"/>
    </row>
    <row r="19" spans="1:9" ht="15.75" thickBot="1">
      <c r="A19" s="384" t="s">
        <v>351</v>
      </c>
      <c r="B19" s="384" t="s">
        <v>352</v>
      </c>
      <c r="C19" s="61"/>
      <c r="D19" s="61"/>
      <c r="E19" s="61"/>
      <c r="F19" s="61"/>
      <c r="G19" s="61"/>
      <c r="H19" s="61"/>
      <c r="I19" s="61"/>
    </row>
    <row r="20" spans="1:12" s="396" customFormat="1" ht="16.5" customHeight="1" thickTop="1">
      <c r="A20" s="633"/>
      <c r="B20" s="633"/>
      <c r="C20" s="414"/>
      <c r="D20" s="636" t="s">
        <v>374</v>
      </c>
      <c r="E20" s="636">
        <v>2015</v>
      </c>
      <c r="F20" s="636">
        <v>2014</v>
      </c>
      <c r="G20" s="636">
        <v>2013</v>
      </c>
      <c r="H20" s="636">
        <v>2012</v>
      </c>
      <c r="I20" s="61"/>
      <c r="J20" s="636" t="s">
        <v>375</v>
      </c>
      <c r="K20" s="636"/>
      <c r="L20" s="636"/>
    </row>
    <row r="21" spans="1:12" s="396" customFormat="1" ht="15">
      <c r="A21" s="634"/>
      <c r="B21" s="634"/>
      <c r="C21" s="415"/>
      <c r="D21" s="416" t="str">
        <f>D7</f>
        <v>9 mēn. 2017</v>
      </c>
      <c r="E21" s="419" t="str">
        <f>E7</f>
        <v>9 mēn. 2016</v>
      </c>
      <c r="F21" s="419" t="str">
        <f>F7</f>
        <v>9 mēn. 2015</v>
      </c>
      <c r="G21" s="419" t="str">
        <f>G7</f>
        <v>9 mēn. 2014</v>
      </c>
      <c r="H21" s="416" t="str">
        <f>H7</f>
        <v>9 mēn. 2013</v>
      </c>
      <c r="I21" s="61"/>
      <c r="J21" s="416" t="str">
        <f>J7</f>
        <v>9 mēn. 2017</v>
      </c>
      <c r="K21" s="419" t="str">
        <f>K7</f>
        <v>9 mēn. 2016</v>
      </c>
      <c r="L21" s="416" t="str">
        <f>L7</f>
        <v>9 mēn. 2015</v>
      </c>
    </row>
    <row r="22" spans="1:12" s="396" customFormat="1" ht="15">
      <c r="A22" s="635"/>
      <c r="B22" s="635"/>
      <c r="C22" s="417"/>
      <c r="D22" s="418" t="str">
        <f>D8</f>
        <v>9M 2017</v>
      </c>
      <c r="E22" s="426" t="str">
        <f>E8</f>
        <v>9M 2016</v>
      </c>
      <c r="F22" s="426" t="str">
        <f>F8</f>
        <v>9M 2015</v>
      </c>
      <c r="G22" s="426" t="str">
        <f>G8</f>
        <v>9M 2014</v>
      </c>
      <c r="H22" s="418" t="str">
        <f>H8</f>
        <v>9M 2013</v>
      </c>
      <c r="I22" s="61"/>
      <c r="J22" s="418" t="str">
        <f>J8</f>
        <v>9M 2017</v>
      </c>
      <c r="K22" s="426" t="str">
        <f>K8</f>
        <v>9M 2016</v>
      </c>
      <c r="L22" s="418" t="str">
        <f>L8</f>
        <v>9M 2015</v>
      </c>
    </row>
    <row r="23" spans="1:12" s="396" customFormat="1" ht="9.75" customHeight="1">
      <c r="A23" s="399"/>
      <c r="B23" s="399"/>
      <c r="C23" s="399"/>
      <c r="D23" s="400"/>
      <c r="E23" s="427"/>
      <c r="F23" s="427"/>
      <c r="G23" s="427"/>
      <c r="H23" s="400"/>
      <c r="I23" s="61"/>
      <c r="J23" s="400"/>
      <c r="K23" s="427"/>
      <c r="L23" s="400"/>
    </row>
    <row r="24" spans="1:12" s="396" customFormat="1" ht="15" customHeight="1">
      <c r="A24" s="67" t="s">
        <v>0</v>
      </c>
      <c r="B24" s="46" t="s">
        <v>59</v>
      </c>
      <c r="C24" s="438" t="s">
        <v>396</v>
      </c>
      <c r="D24" s="434">
        <v>679.2</v>
      </c>
      <c r="E24" s="435">
        <v>678.2</v>
      </c>
      <c r="F24" s="435">
        <v>685.9</v>
      </c>
      <c r="G24" s="435">
        <v>748.9</v>
      </c>
      <c r="H24" s="443">
        <v>819.1</v>
      </c>
      <c r="I24" s="61"/>
      <c r="J24" s="434">
        <v>362.8</v>
      </c>
      <c r="K24" s="435">
        <v>368.9</v>
      </c>
      <c r="L24" s="443">
        <v>377.4</v>
      </c>
    </row>
    <row r="25" spans="1:12" s="396" customFormat="1" ht="15" customHeight="1">
      <c r="A25" s="69" t="s">
        <v>367</v>
      </c>
      <c r="B25" s="49" t="s">
        <v>368</v>
      </c>
      <c r="C25" s="439" t="s">
        <v>396</v>
      </c>
      <c r="D25" s="410">
        <v>299</v>
      </c>
      <c r="E25" s="428">
        <v>288.1</v>
      </c>
      <c r="F25" s="428">
        <v>236.2</v>
      </c>
      <c r="G25" s="428">
        <v>178.6</v>
      </c>
      <c r="H25" s="444">
        <v>203</v>
      </c>
      <c r="I25" s="61"/>
      <c r="J25" s="410">
        <v>178.5</v>
      </c>
      <c r="K25" s="428">
        <v>177.3</v>
      </c>
      <c r="L25" s="444">
        <v>136.9</v>
      </c>
    </row>
    <row r="26" spans="1:12" s="396" customFormat="1" ht="15" customHeight="1">
      <c r="A26" s="69" t="s">
        <v>353</v>
      </c>
      <c r="B26" s="49" t="s">
        <v>354</v>
      </c>
      <c r="C26" s="439" t="s">
        <v>396</v>
      </c>
      <c r="D26" s="410">
        <v>125</v>
      </c>
      <c r="E26" s="428">
        <v>94.3</v>
      </c>
      <c r="F26" s="428">
        <v>68.6</v>
      </c>
      <c r="G26" s="428">
        <v>30</v>
      </c>
      <c r="H26" s="444">
        <v>32.9</v>
      </c>
      <c r="I26" s="61"/>
      <c r="J26" s="410">
        <v>99.6</v>
      </c>
      <c r="K26" s="428">
        <v>109.5</v>
      </c>
      <c r="L26" s="444">
        <v>77.3</v>
      </c>
    </row>
    <row r="27" spans="1:12" s="396" customFormat="1" ht="15" customHeight="1">
      <c r="A27" s="69" t="s">
        <v>355</v>
      </c>
      <c r="B27" s="49" t="s">
        <v>391</v>
      </c>
      <c r="C27" s="439" t="s">
        <v>396</v>
      </c>
      <c r="D27" s="410">
        <v>3886</v>
      </c>
      <c r="E27" s="428">
        <v>3564.6</v>
      </c>
      <c r="F27" s="428">
        <v>3530.5</v>
      </c>
      <c r="G27" s="428">
        <v>3522.3</v>
      </c>
      <c r="H27" s="444">
        <v>3475.7</v>
      </c>
      <c r="I27" s="61"/>
      <c r="J27" s="410">
        <v>3152.5</v>
      </c>
      <c r="K27" s="428">
        <v>3197.5</v>
      </c>
      <c r="L27" s="444">
        <v>3160.2</v>
      </c>
    </row>
    <row r="28" spans="1:12" s="396" customFormat="1" ht="15" customHeight="1">
      <c r="A28" s="69" t="s">
        <v>356</v>
      </c>
      <c r="B28" s="49" t="s">
        <v>392</v>
      </c>
      <c r="C28" s="439" t="s">
        <v>396</v>
      </c>
      <c r="D28" s="410">
        <v>2455.1</v>
      </c>
      <c r="E28" s="428">
        <v>2110.5</v>
      </c>
      <c r="F28" s="428">
        <v>2060.3</v>
      </c>
      <c r="G28" s="428">
        <v>2020.2</v>
      </c>
      <c r="H28" s="444">
        <v>2006.5</v>
      </c>
      <c r="I28" s="61"/>
      <c r="J28" s="410">
        <v>2189.6</v>
      </c>
      <c r="K28" s="428">
        <v>2145.2</v>
      </c>
      <c r="L28" s="444">
        <v>2097</v>
      </c>
    </row>
    <row r="29" spans="1:12" s="396" customFormat="1" ht="15" customHeight="1">
      <c r="A29" s="424" t="s">
        <v>378</v>
      </c>
      <c r="B29" s="49" t="s">
        <v>379</v>
      </c>
      <c r="C29" s="439" t="s">
        <v>396</v>
      </c>
      <c r="D29" s="410">
        <v>620.6</v>
      </c>
      <c r="E29" s="428">
        <v>623</v>
      </c>
      <c r="F29" s="428">
        <v>682.5</v>
      </c>
      <c r="G29" s="428">
        <v>713.7</v>
      </c>
      <c r="H29" s="444">
        <v>675.4</v>
      </c>
      <c r="I29" s="61"/>
      <c r="J29" s="410">
        <v>610.3</v>
      </c>
      <c r="K29" s="428">
        <v>610.9</v>
      </c>
      <c r="L29" s="444">
        <v>701.6</v>
      </c>
    </row>
    <row r="30" spans="1:12" s="396" customFormat="1" ht="15" customHeight="1" thickBot="1">
      <c r="A30" s="425" t="s">
        <v>357</v>
      </c>
      <c r="B30" s="407" t="s">
        <v>358</v>
      </c>
      <c r="C30" s="440" t="s">
        <v>396</v>
      </c>
      <c r="D30" s="441">
        <v>166.6</v>
      </c>
      <c r="E30" s="442">
        <v>136.5</v>
      </c>
      <c r="F30" s="442">
        <v>136.7</v>
      </c>
      <c r="G30" s="442">
        <v>114.6</v>
      </c>
      <c r="H30" s="445">
        <v>159.9</v>
      </c>
      <c r="I30" s="61"/>
      <c r="J30" s="441">
        <v>62.9</v>
      </c>
      <c r="K30" s="442">
        <v>52.3</v>
      </c>
      <c r="L30" s="445">
        <v>53.9</v>
      </c>
    </row>
    <row r="31" spans="1:10" s="396" customFormat="1" ht="15.75" thickTop="1">
      <c r="A31" s="385"/>
      <c r="B31" s="385"/>
      <c r="C31" s="385"/>
      <c r="D31" s="61"/>
      <c r="E31" s="61"/>
      <c r="F31" s="61"/>
      <c r="G31" s="61"/>
      <c r="H31" s="61"/>
      <c r="I31" s="61"/>
      <c r="J31" s="61"/>
    </row>
    <row r="32" spans="1:10" s="396" customFormat="1" ht="15.75" thickBot="1">
      <c r="A32" s="384" t="s">
        <v>359</v>
      </c>
      <c r="B32" s="384" t="s">
        <v>360</v>
      </c>
      <c r="C32" s="384"/>
      <c r="D32" s="61"/>
      <c r="E32" s="61"/>
      <c r="F32" s="61"/>
      <c r="G32" s="61"/>
      <c r="H32" s="61"/>
      <c r="I32" s="61"/>
      <c r="J32" s="61"/>
    </row>
    <row r="33" spans="1:12" ht="16.5" customHeight="1" thickTop="1">
      <c r="A33" s="633"/>
      <c r="B33" s="633"/>
      <c r="C33" s="414"/>
      <c r="D33" s="636" t="s">
        <v>374</v>
      </c>
      <c r="E33" s="636">
        <v>2015</v>
      </c>
      <c r="F33" s="636">
        <v>2014</v>
      </c>
      <c r="G33" s="636">
        <v>2013</v>
      </c>
      <c r="H33" s="636">
        <v>2012</v>
      </c>
      <c r="I33" s="61"/>
      <c r="J33" s="637" t="s">
        <v>375</v>
      </c>
      <c r="K33" s="637"/>
      <c r="L33" s="637"/>
    </row>
    <row r="34" spans="1:12" ht="15">
      <c r="A34" s="634"/>
      <c r="B34" s="634"/>
      <c r="C34" s="415"/>
      <c r="D34" s="416" t="str">
        <f>D7</f>
        <v>9 mēn. 2017</v>
      </c>
      <c r="E34" s="419" t="str">
        <f>E7</f>
        <v>9 mēn. 2016</v>
      </c>
      <c r="F34" s="419" t="str">
        <f>F7</f>
        <v>9 mēn. 2015</v>
      </c>
      <c r="G34" s="419" t="str">
        <f>G7</f>
        <v>9 mēn. 2014</v>
      </c>
      <c r="H34" s="416" t="str">
        <f>H7</f>
        <v>9 mēn. 2013</v>
      </c>
      <c r="I34" s="61"/>
      <c r="J34" s="416" t="str">
        <f>J7</f>
        <v>9 mēn. 2017</v>
      </c>
      <c r="K34" s="419" t="str">
        <f>K7</f>
        <v>9 mēn. 2016</v>
      </c>
      <c r="L34" s="416" t="str">
        <f>L7</f>
        <v>9 mēn. 2015</v>
      </c>
    </row>
    <row r="35" spans="1:12" ht="15">
      <c r="A35" s="635"/>
      <c r="B35" s="635"/>
      <c r="C35" s="417"/>
      <c r="D35" s="418" t="str">
        <f>D8</f>
        <v>9M 2017</v>
      </c>
      <c r="E35" s="426" t="str">
        <f>E8</f>
        <v>9M 2016</v>
      </c>
      <c r="F35" s="426" t="str">
        <f>F8</f>
        <v>9M 2015</v>
      </c>
      <c r="G35" s="426" t="str">
        <f>G8</f>
        <v>9M 2014</v>
      </c>
      <c r="H35" s="418" t="str">
        <f>H8</f>
        <v>9M 2013</v>
      </c>
      <c r="I35" s="61"/>
      <c r="J35" s="418" t="str">
        <f>J8</f>
        <v>9M 2017</v>
      </c>
      <c r="K35" s="426" t="str">
        <f>K8</f>
        <v>9M 2016</v>
      </c>
      <c r="L35" s="418" t="str">
        <f>L8</f>
        <v>9M 2015</v>
      </c>
    </row>
    <row r="36" spans="1:12" s="396" customFormat="1" ht="15">
      <c r="A36" s="436"/>
      <c r="B36" s="436"/>
      <c r="C36" s="436"/>
      <c r="D36" s="437"/>
      <c r="E36" s="427"/>
      <c r="F36" s="427"/>
      <c r="G36" s="427"/>
      <c r="H36" s="437"/>
      <c r="I36" s="237"/>
      <c r="J36" s="437"/>
      <c r="K36" s="427"/>
      <c r="L36" s="437"/>
    </row>
    <row r="37" spans="1:12" s="396" customFormat="1" ht="15" customHeight="1">
      <c r="A37" s="67" t="s">
        <v>380</v>
      </c>
      <c r="B37" s="46" t="s">
        <v>386</v>
      </c>
      <c r="C37" s="46"/>
      <c r="D37" s="434">
        <v>1.5</v>
      </c>
      <c r="E37" s="435">
        <v>1.8</v>
      </c>
      <c r="F37" s="435">
        <v>2.4</v>
      </c>
      <c r="G37" s="435">
        <v>3.1</v>
      </c>
      <c r="H37" s="434">
        <v>2.5</v>
      </c>
      <c r="I37" s="61"/>
      <c r="J37" s="434" t="s">
        <v>575</v>
      </c>
      <c r="K37" s="435" t="s">
        <v>575</v>
      </c>
      <c r="L37" s="434" t="s">
        <v>575</v>
      </c>
    </row>
    <row r="38" spans="1:12" ht="15" customHeight="1">
      <c r="A38" s="69" t="s">
        <v>381</v>
      </c>
      <c r="B38" s="49" t="s">
        <v>387</v>
      </c>
      <c r="C38" s="49"/>
      <c r="D38" s="446">
        <v>0.43</v>
      </c>
      <c r="E38" s="449">
        <v>0.39</v>
      </c>
      <c r="F38" s="449">
        <v>0.31</v>
      </c>
      <c r="G38" s="449">
        <v>0.22</v>
      </c>
      <c r="H38" s="446">
        <v>0.23</v>
      </c>
      <c r="I38" s="61"/>
      <c r="J38" s="446">
        <v>0.48</v>
      </c>
      <c r="K38" s="449">
        <v>0.43</v>
      </c>
      <c r="L38" s="446">
        <v>0.31</v>
      </c>
    </row>
    <row r="39" spans="1:12" s="396" customFormat="1" ht="15" customHeight="1">
      <c r="A39" s="69" t="s">
        <v>382</v>
      </c>
      <c r="B39" s="49" t="s">
        <v>393</v>
      </c>
      <c r="C39" s="49"/>
      <c r="D39" s="411">
        <v>0.071</v>
      </c>
      <c r="E39" s="429">
        <v>0.053</v>
      </c>
      <c r="F39" s="429">
        <v>0.034</v>
      </c>
      <c r="G39" s="429">
        <v>0.022</v>
      </c>
      <c r="H39" s="411">
        <v>0.016</v>
      </c>
      <c r="I39" s="61"/>
      <c r="J39" s="411">
        <v>0.059</v>
      </c>
      <c r="K39" s="429">
        <v>0.06</v>
      </c>
      <c r="L39" s="411">
        <v>0.04</v>
      </c>
    </row>
    <row r="40" spans="1:12" s="396" customFormat="1" ht="15" customHeight="1">
      <c r="A40" s="69" t="s">
        <v>383</v>
      </c>
      <c r="B40" s="49" t="s">
        <v>394</v>
      </c>
      <c r="C40" s="49"/>
      <c r="D40" s="411">
        <v>0.043</v>
      </c>
      <c r="E40" s="429">
        <v>0.031</v>
      </c>
      <c r="F40" s="429">
        <v>0.019</v>
      </c>
      <c r="G40" s="429">
        <v>0.012</v>
      </c>
      <c r="H40" s="411">
        <v>0.009</v>
      </c>
      <c r="I40" s="61"/>
      <c r="J40" s="411" t="s">
        <v>575</v>
      </c>
      <c r="K40" s="429" t="s">
        <v>575</v>
      </c>
      <c r="L40" s="411" t="s">
        <v>575</v>
      </c>
    </row>
    <row r="41" spans="1:12" s="396" customFormat="1" ht="15" customHeight="1">
      <c r="A41" s="69" t="s">
        <v>384</v>
      </c>
      <c r="B41" s="49" t="s">
        <v>395</v>
      </c>
      <c r="C41" s="49"/>
      <c r="D41" s="411">
        <v>0.065</v>
      </c>
      <c r="E41" s="429">
        <v>0.047</v>
      </c>
      <c r="F41" s="429">
        <v>0.031</v>
      </c>
      <c r="G41" s="429">
        <v>0.021</v>
      </c>
      <c r="H41" s="411">
        <v>0.017</v>
      </c>
      <c r="I41" s="61"/>
      <c r="J41" s="411" t="s">
        <v>575</v>
      </c>
      <c r="K41" s="429" t="s">
        <v>575</v>
      </c>
      <c r="L41" s="411" t="s">
        <v>575</v>
      </c>
    </row>
    <row r="42" spans="1:12" s="396" customFormat="1" ht="15" customHeight="1" thickBot="1">
      <c r="A42" s="406" t="s">
        <v>385</v>
      </c>
      <c r="B42" s="407" t="s">
        <v>388</v>
      </c>
      <c r="C42" s="407"/>
      <c r="D42" s="447">
        <f>D29/D28</f>
        <v>0.2527799274978616</v>
      </c>
      <c r="E42" s="448">
        <f>E29/E28</f>
        <v>0.29519071310116085</v>
      </c>
      <c r="F42" s="448">
        <f>F29/F28</f>
        <v>0.33126243750910056</v>
      </c>
      <c r="G42" s="448">
        <f>G29/G28</f>
        <v>0.3532818532818533</v>
      </c>
      <c r="H42" s="447">
        <f>H29/H28</f>
        <v>0.3366060304011961</v>
      </c>
      <c r="I42" s="61"/>
      <c r="J42" s="447">
        <f>J29/J28</f>
        <v>0.27872670807453415</v>
      </c>
      <c r="K42" s="448">
        <f>K29/K28</f>
        <v>0.28477531232519115</v>
      </c>
      <c r="L42" s="447">
        <f>L29/L28</f>
        <v>0.3345731998092513</v>
      </c>
    </row>
    <row r="43" spans="1:9" s="396" customFormat="1" ht="15.75" thickTop="1">
      <c r="A43" s="386"/>
      <c r="B43" s="387"/>
      <c r="C43" s="388"/>
      <c r="D43" s="388"/>
      <c r="E43" s="388"/>
      <c r="F43" s="389"/>
      <c r="G43" s="389"/>
      <c r="H43" s="389"/>
      <c r="I43" s="61"/>
    </row>
    <row r="44" spans="1:9" ht="37.5" customHeight="1">
      <c r="A44" s="401" t="s">
        <v>370</v>
      </c>
      <c r="B44" s="401" t="s">
        <v>397</v>
      </c>
      <c r="C44" s="393"/>
      <c r="D44" s="393"/>
      <c r="E44" s="393"/>
      <c r="F44" s="61"/>
      <c r="G44" s="61"/>
      <c r="H44" s="61"/>
      <c r="I44" s="61"/>
    </row>
    <row r="45" spans="1:9" ht="27" customHeight="1">
      <c r="A45" s="401" t="s">
        <v>400</v>
      </c>
      <c r="B45" s="401" t="s">
        <v>399</v>
      </c>
      <c r="C45" s="393"/>
      <c r="D45" s="393"/>
      <c r="E45" s="393"/>
      <c r="F45" s="61"/>
      <c r="G45" s="61"/>
      <c r="H45" s="61"/>
      <c r="I45" s="61"/>
    </row>
    <row r="46" spans="1:9" ht="38.25" customHeight="1">
      <c r="A46" s="402" t="s">
        <v>401</v>
      </c>
      <c r="B46" s="401" t="s">
        <v>398</v>
      </c>
      <c r="C46" s="393"/>
      <c r="D46" s="393"/>
      <c r="E46" s="393"/>
      <c r="F46" s="61"/>
      <c r="G46" s="61"/>
      <c r="H46" s="61"/>
      <c r="I46" s="61"/>
    </row>
    <row r="47" spans="1:9" ht="28.5" customHeight="1">
      <c r="A47" s="402" t="s">
        <v>402</v>
      </c>
      <c r="B47" s="402" t="s">
        <v>403</v>
      </c>
      <c r="C47" s="61"/>
      <c r="D47" s="61"/>
      <c r="E47" s="61"/>
      <c r="F47" s="61"/>
      <c r="G47" s="61"/>
      <c r="H47" s="61"/>
      <c r="I47" s="61"/>
    </row>
    <row r="48" spans="1:9" ht="26.25" customHeight="1">
      <c r="A48" s="401" t="s">
        <v>405</v>
      </c>
      <c r="B48" s="401" t="s">
        <v>404</v>
      </c>
      <c r="C48" s="61"/>
      <c r="D48" s="61"/>
      <c r="E48" s="61"/>
      <c r="F48" s="61"/>
      <c r="G48" s="61"/>
      <c r="H48" s="61"/>
      <c r="I48" s="61"/>
    </row>
    <row r="49" spans="1:9" ht="27" customHeight="1">
      <c r="A49" s="402" t="s">
        <v>406</v>
      </c>
      <c r="B49" s="402" t="s">
        <v>407</v>
      </c>
      <c r="C49" s="61"/>
      <c r="D49" s="61"/>
      <c r="E49" s="61"/>
      <c r="F49" s="61"/>
      <c r="G49" s="61"/>
      <c r="H49" s="61"/>
      <c r="I49" s="61"/>
    </row>
    <row r="50" spans="1:9" ht="30" customHeight="1">
      <c r="A50" s="402" t="s">
        <v>409</v>
      </c>
      <c r="B50" s="402" t="s">
        <v>408</v>
      </c>
      <c r="C50" s="61"/>
      <c r="D50" s="61"/>
      <c r="E50" s="61"/>
      <c r="F50" s="61"/>
      <c r="G50" s="61"/>
      <c r="H50" s="61"/>
      <c r="I50" s="61"/>
    </row>
    <row r="51" spans="1:9" ht="27.75" customHeight="1">
      <c r="A51" s="402" t="s">
        <v>411</v>
      </c>
      <c r="B51" s="402" t="s">
        <v>410</v>
      </c>
      <c r="C51" s="430"/>
      <c r="D51" s="430"/>
      <c r="E51" s="430"/>
      <c r="F51" s="61"/>
      <c r="G51" s="61"/>
      <c r="H51" s="61"/>
      <c r="I51" s="61"/>
    </row>
  </sheetData>
  <sheetProtection password="9D4D" sheet="1" objects="1" scenarios="1"/>
  <mergeCells count="13">
    <mergeCell ref="A33:A35"/>
    <mergeCell ref="B33:B35"/>
    <mergeCell ref="D33:H33"/>
    <mergeCell ref="J33:L33"/>
    <mergeCell ref="D6:H6"/>
    <mergeCell ref="J6:L6"/>
    <mergeCell ref="D20:H20"/>
    <mergeCell ref="A20:A22"/>
    <mergeCell ref="B20:B22"/>
    <mergeCell ref="J20:L20"/>
    <mergeCell ref="A6:A8"/>
    <mergeCell ref="B6:B8"/>
    <mergeCell ref="C6:C8"/>
  </mergeCells>
  <printOptions/>
  <pageMargins left="0" right="0" top="0.15748031496062992" bottom="0" header="0" footer="0"/>
  <pageSetup horizontalDpi="600" verticalDpi="600" orientation="landscape" paperSize="9" scale="62" r:id="rId1"/>
</worksheet>
</file>

<file path=xl/worksheets/sheet10.xml><?xml version="1.0" encoding="utf-8"?>
<worksheet xmlns="http://schemas.openxmlformats.org/spreadsheetml/2006/main" xmlns:r="http://schemas.openxmlformats.org/officeDocument/2006/relationships">
  <sheetPr>
    <pageSetUpPr fitToPage="1"/>
  </sheetPr>
  <dimension ref="A1:J71"/>
  <sheetViews>
    <sheetView showGridLines="0" zoomScalePageLayoutView="0" workbookViewId="0" topLeftCell="A1">
      <pane ySplit="3" topLeftCell="A4" activePane="bottomLeft" state="frozen"/>
      <selection pane="topLeft" activeCell="A1" sqref="A1"/>
      <selection pane="bottomLeft" activeCell="A4" sqref="A4"/>
    </sheetView>
  </sheetViews>
  <sheetFormatPr defaultColWidth="9.140625" defaultRowHeight="15" outlineLevelCol="1"/>
  <cols>
    <col min="1" max="1" width="65.7109375" style="72" customWidth="1"/>
    <col min="2" max="2" width="63.28125" style="72" customWidth="1" outlineLevel="1"/>
    <col min="3" max="3" width="12.00390625" style="72" customWidth="1"/>
    <col min="4" max="4" width="10.28125" style="72" customWidth="1"/>
    <col min="5" max="5" width="12.00390625" style="124" customWidth="1"/>
    <col min="6" max="6" width="4.7109375" style="124" customWidth="1"/>
    <col min="7" max="8" width="12.57421875" style="124" customWidth="1"/>
    <col min="9" max="9" width="10.140625" style="124" customWidth="1"/>
    <col min="10" max="16384" width="9.140625" style="124" customWidth="1"/>
  </cols>
  <sheetData>
    <row r="1" spans="1:4" ht="14.25">
      <c r="A1" s="281" t="str">
        <f>'Peļņas vai zaudējumu aprēķins'!A1</f>
        <v>LATVENERGO KONSOLIDĒTIE UN AS „LATVENERGO”</v>
      </c>
      <c r="B1" s="281" t="str">
        <f>'Peļņas vai zaudējumu aprēķins'!B1</f>
        <v>LATVENERGO CONSOLIDATED AND LATVENERGO AS</v>
      </c>
      <c r="C1" s="70"/>
      <c r="D1" s="70"/>
    </row>
    <row r="2" spans="1:4" ht="29.25" customHeight="1">
      <c r="A2" s="282" t="str">
        <f>'Peļņas vai zaudējumu aprēķins'!A2</f>
        <v>NEREVIDĒTIE STARPPERIODU SAĪSINĀTIE FINANŠU PĀRSKATI PAR 9 MĒNEŠU PERIODU, KAS BEIDZAS 2017. GADA 30. SEPTEMBRĪ</v>
      </c>
      <c r="B2" s="281" t="str">
        <f>'Peļņas vai zaudējumu aprēķins'!B2</f>
        <v>UNAUDITED CONDENSED INTERIM FINANCIAL STATEMENTS FOR THE 9–MONTH PERIOD ENDING 30 SEPTEMBER 2017</v>
      </c>
      <c r="C2" s="70"/>
      <c r="D2" s="70"/>
    </row>
    <row r="3" spans="1:4" ht="7.5" customHeight="1">
      <c r="A3" s="70"/>
      <c r="B3" s="70"/>
      <c r="C3" s="70"/>
      <c r="D3" s="70"/>
    </row>
    <row r="4" spans="1:7" ht="9" customHeight="1">
      <c r="A4" s="38"/>
      <c r="B4" s="38"/>
      <c r="C4" s="53"/>
      <c r="D4" s="53"/>
      <c r="F4" s="53"/>
      <c r="G4" s="74"/>
    </row>
    <row r="5" spans="1:4" ht="31.5">
      <c r="A5" s="40" t="s">
        <v>123</v>
      </c>
      <c r="B5" s="40" t="s">
        <v>96</v>
      </c>
      <c r="C5" s="124"/>
      <c r="D5" s="124"/>
    </row>
    <row r="6" spans="1:4" ht="9.75" customHeight="1">
      <c r="A6" s="40" t="s">
        <v>119</v>
      </c>
      <c r="B6" s="61"/>
      <c r="C6" s="124"/>
      <c r="D6" s="124"/>
    </row>
    <row r="7" spans="1:4" ht="15" thickBot="1">
      <c r="A7" s="41" t="s">
        <v>329</v>
      </c>
      <c r="B7" s="48" t="s">
        <v>330</v>
      </c>
      <c r="C7" s="124"/>
      <c r="D7" s="124"/>
    </row>
    <row r="8" spans="1:8" ht="16.5" thickTop="1">
      <c r="A8" s="712"/>
      <c r="B8" s="712"/>
      <c r="C8" s="374"/>
      <c r="D8" s="663" t="s">
        <v>232</v>
      </c>
      <c r="E8" s="663"/>
      <c r="G8" s="663" t="s">
        <v>233</v>
      </c>
      <c r="H8" s="663"/>
    </row>
    <row r="9" spans="1:8" ht="14.25">
      <c r="A9" s="716"/>
      <c r="B9" s="716"/>
      <c r="C9" s="316"/>
      <c r="D9" s="375">
        <v>43008</v>
      </c>
      <c r="E9" s="375">
        <v>42735</v>
      </c>
      <c r="G9" s="375">
        <f>D9</f>
        <v>43008</v>
      </c>
      <c r="H9" s="375">
        <f>E9</f>
        <v>42735</v>
      </c>
    </row>
    <row r="10" spans="1:8" ht="14.25">
      <c r="A10" s="9"/>
      <c r="B10" s="53"/>
      <c r="C10" s="53"/>
      <c r="D10" s="10" t="s">
        <v>57</v>
      </c>
      <c r="E10" s="10" t="s">
        <v>57</v>
      </c>
      <c r="G10" s="10" t="str">
        <f>D10</f>
        <v>EUR'000</v>
      </c>
      <c r="H10" s="10" t="str">
        <f>E10</f>
        <v>EUR'000</v>
      </c>
    </row>
    <row r="11" spans="1:8" ht="14.25">
      <c r="A11" s="9"/>
      <c r="B11" s="53"/>
      <c r="C11" s="53"/>
      <c r="D11" s="9"/>
      <c r="E11" s="9"/>
      <c r="G11" s="9"/>
      <c r="H11" s="68"/>
    </row>
    <row r="12" spans="1:8" ht="14.25">
      <c r="A12" s="43" t="s">
        <v>39</v>
      </c>
      <c r="B12" s="43" t="s">
        <v>343</v>
      </c>
      <c r="C12" s="43"/>
      <c r="D12" s="9"/>
      <c r="E12" s="9"/>
      <c r="G12" s="9"/>
      <c r="H12" s="68"/>
    </row>
    <row r="13" spans="1:8" ht="14.25">
      <c r="A13" s="298" t="s">
        <v>707</v>
      </c>
      <c r="B13" s="298" t="s">
        <v>708</v>
      </c>
      <c r="C13" s="298"/>
      <c r="D13" s="149">
        <v>129252</v>
      </c>
      <c r="E13" s="149">
        <v>147808</v>
      </c>
      <c r="F13" s="615"/>
      <c r="G13" s="149">
        <v>103085</v>
      </c>
      <c r="H13" s="95">
        <v>120500</v>
      </c>
    </row>
    <row r="14" spans="1:8" ht="14.25">
      <c r="A14" s="298" t="s">
        <v>634</v>
      </c>
      <c r="B14" s="298" t="s">
        <v>637</v>
      </c>
      <c r="C14" s="46"/>
      <c r="D14" s="276">
        <v>3068</v>
      </c>
      <c r="E14" s="276">
        <v>11629</v>
      </c>
      <c r="F14" s="615"/>
      <c r="G14" s="276">
        <v>2780</v>
      </c>
      <c r="H14" s="103">
        <v>9530</v>
      </c>
    </row>
    <row r="15" spans="1:8" ht="14.25">
      <c r="A15" s="298" t="s">
        <v>635</v>
      </c>
      <c r="B15" s="298" t="s">
        <v>638</v>
      </c>
      <c r="C15" s="46"/>
      <c r="D15" s="276">
        <v>10469</v>
      </c>
      <c r="E15" s="276">
        <v>11027</v>
      </c>
      <c r="F15" s="615"/>
      <c r="G15" s="276">
        <v>3050</v>
      </c>
      <c r="H15" s="103">
        <v>3086</v>
      </c>
    </row>
    <row r="16" spans="1:8" ht="14.25">
      <c r="A16" s="298" t="s">
        <v>636</v>
      </c>
      <c r="B16" s="298" t="s">
        <v>639</v>
      </c>
      <c r="C16" s="46"/>
      <c r="D16" s="276" t="s">
        <v>575</v>
      </c>
      <c r="E16" s="276" t="s">
        <v>575</v>
      </c>
      <c r="F16" s="615"/>
      <c r="G16" s="276">
        <v>23691</v>
      </c>
      <c r="H16" s="103">
        <v>22602</v>
      </c>
    </row>
    <row r="17" spans="1:8" ht="15" thickBot="1">
      <c r="A17" s="220"/>
      <c r="B17" s="220"/>
      <c r="C17" s="220"/>
      <c r="D17" s="616">
        <f>SUM(D13,D14,D15,D16)</f>
        <v>142789</v>
      </c>
      <c r="E17" s="616">
        <f>SUM(E13,E14,E15,E16)</f>
        <v>170464</v>
      </c>
      <c r="F17" s="615"/>
      <c r="G17" s="616">
        <f>SUM(G13,G14,G15,G16)</f>
        <v>132606</v>
      </c>
      <c r="H17" s="221">
        <f>SUM(H13,H14,H15,H16)</f>
        <v>155718</v>
      </c>
    </row>
    <row r="18" spans="1:8" ht="14.25">
      <c r="A18" s="227"/>
      <c r="B18" s="228"/>
      <c r="C18" s="228"/>
      <c r="D18" s="617"/>
      <c r="E18" s="617"/>
      <c r="F18" s="615"/>
      <c r="G18" s="617"/>
      <c r="H18" s="229"/>
    </row>
    <row r="19" spans="1:8" ht="14.25">
      <c r="A19" s="43" t="s">
        <v>500</v>
      </c>
      <c r="B19" s="43" t="s">
        <v>502</v>
      </c>
      <c r="C19" s="43"/>
      <c r="D19" s="618"/>
      <c r="E19" s="618"/>
      <c r="F19" s="615"/>
      <c r="G19" s="618"/>
      <c r="H19" s="125"/>
    </row>
    <row r="20" spans="1:8" ht="14.25">
      <c r="A20" s="298" t="s">
        <v>707</v>
      </c>
      <c r="B20" s="298" t="s">
        <v>708</v>
      </c>
      <c r="C20" s="298"/>
      <c r="D20" s="99">
        <v>-45627</v>
      </c>
      <c r="E20" s="99">
        <v>-44801</v>
      </c>
      <c r="F20" s="615"/>
      <c r="G20" s="99">
        <v>-44548</v>
      </c>
      <c r="H20" s="99">
        <v>-43674</v>
      </c>
    </row>
    <row r="21" spans="1:8" ht="14.25">
      <c r="A21" s="49" t="s">
        <v>634</v>
      </c>
      <c r="B21" s="49" t="s">
        <v>637</v>
      </c>
      <c r="C21" s="49"/>
      <c r="D21" s="99">
        <v>-371</v>
      </c>
      <c r="E21" s="99">
        <v>-391</v>
      </c>
      <c r="F21" s="615"/>
      <c r="G21" s="99">
        <v>-351</v>
      </c>
      <c r="H21" s="99">
        <v>-369</v>
      </c>
    </row>
    <row r="22" spans="1:8" ht="14.25">
      <c r="A22" s="49" t="s">
        <v>635</v>
      </c>
      <c r="B22" s="49" t="s">
        <v>638</v>
      </c>
      <c r="C22" s="49"/>
      <c r="D22" s="99">
        <v>-2569</v>
      </c>
      <c r="E22" s="99">
        <v>-2440</v>
      </c>
      <c r="F22" s="615"/>
      <c r="G22" s="99">
        <v>-133</v>
      </c>
      <c r="H22" s="99">
        <v>-134</v>
      </c>
    </row>
    <row r="23" spans="1:8" ht="15" thickBot="1">
      <c r="A23" s="225"/>
      <c r="B23" s="225"/>
      <c r="C23" s="225"/>
      <c r="D23" s="619">
        <f>SUM(D20,D21,D22)</f>
        <v>-48567</v>
      </c>
      <c r="E23" s="619">
        <f>SUM(E20,E21,E22)</f>
        <v>-47632</v>
      </c>
      <c r="F23" s="615"/>
      <c r="G23" s="619">
        <f>SUM(G20,G21,G22)</f>
        <v>-45032</v>
      </c>
      <c r="H23" s="226">
        <f>SUM(H20,H21,H22)</f>
        <v>-44177</v>
      </c>
    </row>
    <row r="24" spans="1:8" ht="14.25">
      <c r="A24" s="9"/>
      <c r="B24" s="53"/>
      <c r="C24" s="53"/>
      <c r="D24" s="618"/>
      <c r="E24" s="618"/>
      <c r="F24" s="615"/>
      <c r="G24" s="618"/>
      <c r="H24" s="86"/>
    </row>
    <row r="25" spans="1:8" ht="14.25">
      <c r="A25" s="43" t="s">
        <v>40</v>
      </c>
      <c r="B25" s="43" t="s">
        <v>344</v>
      </c>
      <c r="C25" s="43"/>
      <c r="D25" s="618"/>
      <c r="E25" s="618"/>
      <c r="F25" s="615"/>
      <c r="G25" s="618"/>
      <c r="H25" s="86"/>
    </row>
    <row r="26" spans="1:8" ht="14.25">
      <c r="A26" s="298" t="s">
        <v>707</v>
      </c>
      <c r="B26" s="298" t="s">
        <v>708</v>
      </c>
      <c r="C26" s="298"/>
      <c r="D26" s="149">
        <f aca="true" t="shared" si="0" ref="D26:E28">SUM(D13,D20)</f>
        <v>83625</v>
      </c>
      <c r="E26" s="149">
        <f t="shared" si="0"/>
        <v>103007</v>
      </c>
      <c r="F26" s="615"/>
      <c r="G26" s="99">
        <f aca="true" t="shared" si="1" ref="G26:H28">SUM(G13,G20)</f>
        <v>58537</v>
      </c>
      <c r="H26" s="95">
        <f t="shared" si="1"/>
        <v>76826</v>
      </c>
    </row>
    <row r="27" spans="1:8" ht="14.25">
      <c r="A27" s="49" t="s">
        <v>634</v>
      </c>
      <c r="B27" s="49" t="s">
        <v>637</v>
      </c>
      <c r="C27" s="49"/>
      <c r="D27" s="99">
        <f t="shared" si="0"/>
        <v>2697</v>
      </c>
      <c r="E27" s="99">
        <f t="shared" si="0"/>
        <v>11238</v>
      </c>
      <c r="F27" s="615"/>
      <c r="G27" s="99">
        <f t="shared" si="1"/>
        <v>2429</v>
      </c>
      <c r="H27" s="95">
        <f t="shared" si="1"/>
        <v>9161</v>
      </c>
    </row>
    <row r="28" spans="1:8" ht="14.25">
      <c r="A28" s="49" t="s">
        <v>635</v>
      </c>
      <c r="B28" s="49" t="s">
        <v>638</v>
      </c>
      <c r="C28" s="49"/>
      <c r="D28" s="99">
        <f t="shared" si="0"/>
        <v>7900</v>
      </c>
      <c r="E28" s="99">
        <f t="shared" si="0"/>
        <v>8587</v>
      </c>
      <c r="F28" s="615"/>
      <c r="G28" s="99">
        <f t="shared" si="1"/>
        <v>2917</v>
      </c>
      <c r="H28" s="95">
        <f t="shared" si="1"/>
        <v>2952</v>
      </c>
    </row>
    <row r="29" spans="1:8" ht="14.25">
      <c r="A29" s="298" t="s">
        <v>636</v>
      </c>
      <c r="B29" s="298" t="s">
        <v>639</v>
      </c>
      <c r="C29" s="46"/>
      <c r="D29" s="276" t="s">
        <v>575</v>
      </c>
      <c r="E29" s="276" t="s">
        <v>575</v>
      </c>
      <c r="F29" s="615"/>
      <c r="G29" s="276">
        <f>G16</f>
        <v>23691</v>
      </c>
      <c r="H29" s="103">
        <f>H16</f>
        <v>22602</v>
      </c>
    </row>
    <row r="30" spans="1:8" ht="15" thickBot="1">
      <c r="A30" s="220"/>
      <c r="B30" s="220"/>
      <c r="C30" s="220"/>
      <c r="D30" s="616">
        <f>SUM(D26,D27,D28)</f>
        <v>94222</v>
      </c>
      <c r="E30" s="616">
        <f>SUM(E26,E27,E28)</f>
        <v>122832</v>
      </c>
      <c r="F30" s="615"/>
      <c r="G30" s="616">
        <f>SUM(G26,G27,G28,G29)</f>
        <v>87574</v>
      </c>
      <c r="H30" s="221">
        <f>SUM(H26,H27,H28,H29)</f>
        <v>111541</v>
      </c>
    </row>
    <row r="31" spans="1:8" ht="14.25">
      <c r="A31" s="222"/>
      <c r="B31" s="223"/>
      <c r="C31" s="223"/>
      <c r="D31" s="224"/>
      <c r="E31" s="224"/>
      <c r="G31" s="224"/>
      <c r="H31" s="224"/>
    </row>
    <row r="32" spans="1:5" ht="29.25" thickBot="1">
      <c r="A32" s="76" t="s">
        <v>226</v>
      </c>
      <c r="B32" s="513" t="s">
        <v>503</v>
      </c>
      <c r="C32" s="76"/>
      <c r="D32" s="76"/>
      <c r="E32" s="76"/>
    </row>
    <row r="33" spans="1:10" s="340" customFormat="1" ht="16.5" thickTop="1">
      <c r="A33" s="674"/>
      <c r="B33" s="674"/>
      <c r="C33" s="676" t="str">
        <f>D8</f>
        <v>Koncerns / Group</v>
      </c>
      <c r="D33" s="676"/>
      <c r="E33" s="676"/>
      <c r="F33" s="361"/>
      <c r="G33" s="677" t="str">
        <f>G8</f>
        <v>Sabiedrība / Company</v>
      </c>
      <c r="H33" s="677"/>
      <c r="I33" s="677"/>
      <c r="J33" s="339"/>
    </row>
    <row r="34" spans="1:10" s="332" customFormat="1" ht="25.5" customHeight="1">
      <c r="A34" s="675"/>
      <c r="B34" s="675"/>
      <c r="C34" s="347" t="s">
        <v>679</v>
      </c>
      <c r="D34" s="347" t="s">
        <v>680</v>
      </c>
      <c r="E34" s="353">
        <v>2016</v>
      </c>
      <c r="F34" s="361"/>
      <c r="G34" s="347" t="str">
        <f aca="true" t="shared" si="2" ref="G34:I35">C34</f>
        <v>01/01-30/09/2017</v>
      </c>
      <c r="H34" s="347" t="str">
        <f t="shared" si="2"/>
        <v>01/01-30/09/2016</v>
      </c>
      <c r="I34" s="353">
        <f t="shared" si="2"/>
        <v>2016</v>
      </c>
      <c r="J34" s="331"/>
    </row>
    <row r="35" spans="1:10" s="336" customFormat="1" ht="12.75">
      <c r="A35" s="333"/>
      <c r="B35" s="333"/>
      <c r="C35" s="334" t="str">
        <f>D10</f>
        <v>EUR'000</v>
      </c>
      <c r="D35" s="334" t="str">
        <f>E10</f>
        <v>EUR'000</v>
      </c>
      <c r="E35" s="334" t="str">
        <f>D35</f>
        <v>EUR'000</v>
      </c>
      <c r="F35" s="361"/>
      <c r="G35" s="334" t="str">
        <f t="shared" si="2"/>
        <v>EUR'000</v>
      </c>
      <c r="H35" s="334" t="str">
        <f t="shared" si="2"/>
        <v>EUR'000</v>
      </c>
      <c r="I35" s="334" t="str">
        <f t="shared" si="2"/>
        <v>EUR'000</v>
      </c>
      <c r="J35" s="335"/>
    </row>
    <row r="36" spans="1:10" s="336" customFormat="1" ht="12.75">
      <c r="A36" s="333"/>
      <c r="B36" s="333"/>
      <c r="C36" s="334"/>
      <c r="D36" s="334"/>
      <c r="E36" s="334"/>
      <c r="F36" s="361"/>
      <c r="G36" s="334"/>
      <c r="H36" s="334"/>
      <c r="I36" s="334"/>
      <c r="J36" s="335"/>
    </row>
    <row r="37" spans="1:9" ht="14.25">
      <c r="A37" s="50" t="s">
        <v>203</v>
      </c>
      <c r="B37" s="50" t="s">
        <v>204</v>
      </c>
      <c r="C37" s="100">
        <f>E40</f>
        <v>47632</v>
      </c>
      <c r="D37" s="101">
        <f>E37</f>
        <v>46089</v>
      </c>
      <c r="E37" s="100">
        <v>46089</v>
      </c>
      <c r="G37" s="101">
        <f>I40</f>
        <v>44177</v>
      </c>
      <c r="H37" s="101">
        <f>I37</f>
        <v>43422</v>
      </c>
      <c r="I37" s="101">
        <v>43422</v>
      </c>
    </row>
    <row r="38" spans="1:9" ht="14.25">
      <c r="A38" s="49" t="s">
        <v>501</v>
      </c>
      <c r="B38" s="49" t="s">
        <v>225</v>
      </c>
      <c r="C38" s="99">
        <v>-1159</v>
      </c>
      <c r="D38" s="99">
        <v>-1088</v>
      </c>
      <c r="E38" s="99">
        <v>-1511</v>
      </c>
      <c r="G38" s="99">
        <v>-836</v>
      </c>
      <c r="H38" s="99">
        <v>-998</v>
      </c>
      <c r="I38" s="99">
        <v>-1294</v>
      </c>
    </row>
    <row r="39" spans="1:9" ht="14.25">
      <c r="A39" s="44" t="s">
        <v>41</v>
      </c>
      <c r="B39" s="44" t="s">
        <v>97</v>
      </c>
      <c r="C39" s="103">
        <v>2094</v>
      </c>
      <c r="D39" s="103">
        <v>3552</v>
      </c>
      <c r="E39" s="103">
        <v>3054</v>
      </c>
      <c r="G39" s="103">
        <v>1691</v>
      </c>
      <c r="H39" s="103">
        <v>2733</v>
      </c>
      <c r="I39" s="103">
        <v>2049</v>
      </c>
    </row>
    <row r="40" spans="1:9" ht="15" thickBot="1">
      <c r="A40" s="225" t="s">
        <v>202</v>
      </c>
      <c r="B40" s="230" t="s">
        <v>205</v>
      </c>
      <c r="C40" s="226">
        <f>SUM(C37:C39)</f>
        <v>48567</v>
      </c>
      <c r="D40" s="226">
        <f>SUM(D37:D39)</f>
        <v>48553</v>
      </c>
      <c r="E40" s="226">
        <f>SUM(E37:E39)</f>
        <v>47632</v>
      </c>
      <c r="G40" s="226">
        <f>SUM(G37:G39)</f>
        <v>45032</v>
      </c>
      <c r="H40" s="226">
        <f>SUM(H37:H39)</f>
        <v>45157</v>
      </c>
      <c r="I40" s="226">
        <f>SUM(I37:I39)</f>
        <v>44177</v>
      </c>
    </row>
    <row r="41" spans="1:8" ht="14.25">
      <c r="A41" s="376"/>
      <c r="B41" s="377"/>
      <c r="C41" s="377"/>
      <c r="D41" s="378"/>
      <c r="E41" s="378"/>
      <c r="G41" s="378"/>
      <c r="H41" s="378"/>
    </row>
    <row r="42" spans="1:8" ht="14.25">
      <c r="A42" s="376"/>
      <c r="B42" s="377"/>
      <c r="C42" s="377"/>
      <c r="D42" s="378"/>
      <c r="E42" s="378"/>
      <c r="G42" s="378"/>
      <c r="H42" s="378"/>
    </row>
    <row r="43" spans="1:4" ht="14.25">
      <c r="A43" s="41" t="s">
        <v>331</v>
      </c>
      <c r="B43" s="48" t="s">
        <v>332</v>
      </c>
      <c r="C43" s="124"/>
      <c r="D43" s="124"/>
    </row>
    <row r="44" spans="1:4" ht="15" thickBot="1">
      <c r="A44" s="41"/>
      <c r="B44" s="48"/>
      <c r="C44" s="124"/>
      <c r="D44" s="124"/>
    </row>
    <row r="45" spans="1:8" ht="16.5" thickTop="1">
      <c r="A45" s="712"/>
      <c r="B45" s="712"/>
      <c r="C45" s="374"/>
      <c r="D45" s="663" t="str">
        <f>D8</f>
        <v>Koncerns / Group</v>
      </c>
      <c r="E45" s="663"/>
      <c r="G45" s="663" t="str">
        <f>G8</f>
        <v>Sabiedrība / Company</v>
      </c>
      <c r="H45" s="663"/>
    </row>
    <row r="46" spans="1:8" ht="14.25">
      <c r="A46" s="716"/>
      <c r="B46" s="716"/>
      <c r="C46" s="316"/>
      <c r="D46" s="375">
        <f>D9</f>
        <v>43008</v>
      </c>
      <c r="E46" s="375">
        <f>E9</f>
        <v>42735</v>
      </c>
      <c r="G46" s="375">
        <f>D46</f>
        <v>43008</v>
      </c>
      <c r="H46" s="375">
        <f>E46</f>
        <v>42735</v>
      </c>
    </row>
    <row r="47" spans="1:8" ht="14.25">
      <c r="A47" s="9"/>
      <c r="B47" s="53"/>
      <c r="C47" s="53"/>
      <c r="D47" s="10" t="str">
        <f>D10</f>
        <v>EUR'000</v>
      </c>
      <c r="E47" s="10" t="str">
        <f>E10</f>
        <v>EUR'000</v>
      </c>
      <c r="G47" s="10" t="str">
        <f>D47</f>
        <v>EUR'000</v>
      </c>
      <c r="H47" s="10" t="str">
        <f>E47</f>
        <v>EUR'000</v>
      </c>
    </row>
    <row r="48" spans="1:8" ht="14.25">
      <c r="A48" s="9"/>
      <c r="B48" s="53"/>
      <c r="C48" s="53"/>
      <c r="D48" s="10"/>
      <c r="E48" s="10"/>
      <c r="G48" s="10"/>
      <c r="H48" s="10"/>
    </row>
    <row r="49" spans="1:8" s="126" customFormat="1" ht="27.75" customHeight="1">
      <c r="A49" s="379" t="s">
        <v>505</v>
      </c>
      <c r="B49" s="381" t="s">
        <v>504</v>
      </c>
      <c r="C49" s="381"/>
      <c r="D49" s="620">
        <v>141756</v>
      </c>
      <c r="E49" s="620">
        <v>142132</v>
      </c>
      <c r="F49" s="621"/>
      <c r="G49" s="620" t="s">
        <v>575</v>
      </c>
      <c r="H49" s="380" t="s">
        <v>575</v>
      </c>
    </row>
    <row r="50" spans="1:8" s="126" customFormat="1" ht="14.25">
      <c r="A50" s="246" t="s">
        <v>339</v>
      </c>
      <c r="B50" s="245" t="s">
        <v>333</v>
      </c>
      <c r="C50" s="245"/>
      <c r="D50" s="622">
        <v>740</v>
      </c>
      <c r="E50" s="149">
        <v>1024</v>
      </c>
      <c r="F50" s="623"/>
      <c r="G50" s="149">
        <v>740</v>
      </c>
      <c r="H50" s="170">
        <v>1024</v>
      </c>
    </row>
    <row r="51" spans="1:8" s="126" customFormat="1" ht="14.25">
      <c r="A51" s="246" t="s">
        <v>340</v>
      </c>
      <c r="B51" s="245" t="s">
        <v>334</v>
      </c>
      <c r="C51" s="245"/>
      <c r="D51" s="622">
        <v>9388</v>
      </c>
      <c r="E51" s="149">
        <v>4008</v>
      </c>
      <c r="F51" s="623"/>
      <c r="G51" s="149">
        <v>3400</v>
      </c>
      <c r="H51" s="170">
        <v>17</v>
      </c>
    </row>
    <row r="52" spans="1:8" s="126" customFormat="1" ht="14.25">
      <c r="A52" s="246" t="s">
        <v>341</v>
      </c>
      <c r="B52" s="245" t="s">
        <v>335</v>
      </c>
      <c r="C52" s="245"/>
      <c r="D52" s="622">
        <v>11061</v>
      </c>
      <c r="E52" s="149">
        <v>2797</v>
      </c>
      <c r="F52" s="623"/>
      <c r="G52" s="149">
        <v>820</v>
      </c>
      <c r="H52" s="170">
        <v>927</v>
      </c>
    </row>
    <row r="53" spans="1:8" s="126" customFormat="1" ht="14.25">
      <c r="A53" s="169" t="s">
        <v>342</v>
      </c>
      <c r="B53" s="169" t="s">
        <v>336</v>
      </c>
      <c r="C53" s="169"/>
      <c r="D53" s="624">
        <v>1874</v>
      </c>
      <c r="E53" s="624">
        <v>1164</v>
      </c>
      <c r="F53" s="623"/>
      <c r="G53" s="624">
        <v>132</v>
      </c>
      <c r="H53" s="170">
        <v>150</v>
      </c>
    </row>
    <row r="54" spans="1:8" ht="15" thickBot="1">
      <c r="A54" s="225" t="s">
        <v>338</v>
      </c>
      <c r="B54" s="225" t="s">
        <v>337</v>
      </c>
      <c r="C54" s="225"/>
      <c r="D54" s="619">
        <f>SUM(D49,D50,D51,D52,D53)</f>
        <v>164819</v>
      </c>
      <c r="E54" s="619">
        <f>SUM(E49,E50,E51,E52,E53)</f>
        <v>151125</v>
      </c>
      <c r="F54" s="625"/>
      <c r="G54" s="619">
        <f>SUM(G49,G50,G51,G52,G53)</f>
        <v>5092</v>
      </c>
      <c r="H54" s="226">
        <f>SUM(H49,H50,H51,H52,H53)</f>
        <v>2118</v>
      </c>
    </row>
    <row r="55" spans="1:4" ht="8.25" customHeight="1">
      <c r="A55" s="288"/>
      <c r="B55" s="288"/>
      <c r="C55" s="288"/>
      <c r="D55" s="124"/>
    </row>
    <row r="56" spans="1:5" ht="119.25" customHeight="1">
      <c r="A56" s="287" t="s">
        <v>507</v>
      </c>
      <c r="B56" s="717" t="s">
        <v>506</v>
      </c>
      <c r="C56" s="717"/>
      <c r="D56" s="247"/>
      <c r="E56" s="247"/>
    </row>
    <row r="57" spans="1:4" ht="13.5" customHeight="1">
      <c r="A57" s="124"/>
      <c r="B57" s="124"/>
      <c r="C57" s="124"/>
      <c r="D57" s="124"/>
    </row>
    <row r="58" spans="1:3" ht="14.25">
      <c r="A58" s="75"/>
      <c r="B58" s="75"/>
      <c r="C58" s="124"/>
    </row>
    <row r="59" spans="1:3" ht="17.25" customHeight="1">
      <c r="A59" s="75"/>
      <c r="B59" s="75"/>
      <c r="C59" s="124"/>
    </row>
    <row r="60" spans="1:3" ht="15.75">
      <c r="A60" s="40" t="s">
        <v>124</v>
      </c>
      <c r="B60" s="40" t="s">
        <v>98</v>
      </c>
      <c r="C60" s="124"/>
    </row>
    <row r="61" spans="1:3" ht="16.5" thickBot="1">
      <c r="A61" s="40"/>
      <c r="B61" s="121"/>
      <c r="C61" s="124"/>
    </row>
    <row r="62" spans="1:8" ht="16.5" thickTop="1">
      <c r="A62" s="712"/>
      <c r="B62" s="712"/>
      <c r="C62" s="374"/>
      <c r="D62" s="663" t="s">
        <v>232</v>
      </c>
      <c r="E62" s="663"/>
      <c r="G62" s="663" t="s">
        <v>233</v>
      </c>
      <c r="H62" s="663"/>
    </row>
    <row r="63" spans="1:8" ht="14.25">
      <c r="A63" s="716"/>
      <c r="B63" s="716"/>
      <c r="C63" s="316"/>
      <c r="D63" s="375">
        <v>43008</v>
      </c>
      <c r="E63" s="375">
        <v>42735</v>
      </c>
      <c r="G63" s="375">
        <f>D63</f>
        <v>43008</v>
      </c>
      <c r="H63" s="375">
        <f>E63</f>
        <v>42735</v>
      </c>
    </row>
    <row r="64" spans="1:8" ht="14.25">
      <c r="A64" s="9"/>
      <c r="B64" s="53"/>
      <c r="C64" s="53"/>
      <c r="D64" s="10" t="s">
        <v>57</v>
      </c>
      <c r="E64" s="10" t="s">
        <v>57</v>
      </c>
      <c r="G64" s="10" t="str">
        <f>D64</f>
        <v>EUR'000</v>
      </c>
      <c r="H64" s="10" t="str">
        <f>E64</f>
        <v>EUR'000</v>
      </c>
    </row>
    <row r="65" spans="1:8" ht="14.25">
      <c r="A65" s="9"/>
      <c r="B65" s="53"/>
      <c r="C65" s="53"/>
      <c r="D65" s="10"/>
      <c r="E65" s="10"/>
      <c r="G65" s="10"/>
      <c r="H65" s="10"/>
    </row>
    <row r="66" spans="1:8" ht="14.25">
      <c r="A66" s="52" t="s">
        <v>129</v>
      </c>
      <c r="B66" s="52" t="s">
        <v>128</v>
      </c>
      <c r="C66" s="52"/>
      <c r="D66" s="96">
        <v>121263</v>
      </c>
      <c r="E66" s="96">
        <v>176626</v>
      </c>
      <c r="G66" s="96">
        <v>120194</v>
      </c>
      <c r="H66" s="98">
        <v>173843</v>
      </c>
    </row>
    <row r="67" spans="1:8" ht="14.25">
      <c r="A67" s="49" t="s">
        <v>42</v>
      </c>
      <c r="B67" s="49" t="s">
        <v>640</v>
      </c>
      <c r="C67" s="49"/>
      <c r="D67" s="95" t="s">
        <v>575</v>
      </c>
      <c r="E67" s="95">
        <v>7000</v>
      </c>
      <c r="G67" s="95" t="s">
        <v>575</v>
      </c>
      <c r="H67" s="95">
        <v>7000</v>
      </c>
    </row>
    <row r="68" spans="1:8" ht="14.25">
      <c r="A68" s="245" t="s">
        <v>197</v>
      </c>
      <c r="B68" s="245" t="s">
        <v>198</v>
      </c>
      <c r="C68" s="245"/>
      <c r="D68" s="170">
        <v>1447</v>
      </c>
      <c r="E68" s="170">
        <v>354</v>
      </c>
      <c r="G68" s="170">
        <v>1447</v>
      </c>
      <c r="H68" s="244">
        <v>354</v>
      </c>
    </row>
    <row r="69" spans="1:8" ht="15" thickBot="1">
      <c r="A69" s="212" t="s">
        <v>195</v>
      </c>
      <c r="B69" s="212" t="s">
        <v>171</v>
      </c>
      <c r="C69" s="212"/>
      <c r="D69" s="217">
        <f>SUM(D66:D68)</f>
        <v>122710</v>
      </c>
      <c r="E69" s="217">
        <f>SUM(E66:E68)</f>
        <v>183980</v>
      </c>
      <c r="G69" s="217">
        <f>SUM(G66:G68)</f>
        <v>121641</v>
      </c>
      <c r="H69" s="217">
        <f>SUM(H66:H68)</f>
        <v>181197</v>
      </c>
    </row>
    <row r="70" spans="1:4" ht="9.75" customHeight="1" thickTop="1">
      <c r="A70" s="73"/>
      <c r="B70" s="73"/>
      <c r="C70" s="124"/>
      <c r="D70" s="124"/>
    </row>
    <row r="71" spans="1:6" ht="27.75" customHeight="1">
      <c r="A71" s="292" t="s">
        <v>347</v>
      </c>
      <c r="B71" s="292" t="s">
        <v>348</v>
      </c>
      <c r="C71" s="127"/>
      <c r="D71" s="124"/>
      <c r="E71" s="127"/>
      <c r="F71" s="127"/>
    </row>
  </sheetData>
  <sheetProtection password="9D4D" sheet="1" objects="1" scenarios="1"/>
  <mergeCells count="17">
    <mergeCell ref="A8:A9"/>
    <mergeCell ref="B8:B9"/>
    <mergeCell ref="D8:E8"/>
    <mergeCell ref="G8:H8"/>
    <mergeCell ref="A45:A46"/>
    <mergeCell ref="B45:B46"/>
    <mergeCell ref="D45:E45"/>
    <mergeCell ref="G45:H45"/>
    <mergeCell ref="A62:A63"/>
    <mergeCell ref="B62:B63"/>
    <mergeCell ref="D62:E62"/>
    <mergeCell ref="G62:H62"/>
    <mergeCell ref="A33:A34"/>
    <mergeCell ref="B33:B34"/>
    <mergeCell ref="C33:E33"/>
    <mergeCell ref="G33:I33"/>
    <mergeCell ref="B56:C56"/>
  </mergeCells>
  <printOptions/>
  <pageMargins left="0.5118110236220472" right="0.11811023622047245" top="0.1968503937007874" bottom="0" header="0.11811023622047245" footer="0.31496062992125984"/>
  <pageSetup fitToHeight="4" fitToWidth="1" horizontalDpi="600" verticalDpi="600" orientation="landscape" paperSize="9" scale="69" r:id="rId1"/>
</worksheet>
</file>

<file path=xl/worksheets/sheet11.xml><?xml version="1.0" encoding="utf-8"?>
<worksheet xmlns="http://schemas.openxmlformats.org/spreadsheetml/2006/main" xmlns:r="http://schemas.openxmlformats.org/officeDocument/2006/relationships">
  <sheetPr>
    <pageSetUpPr fitToPage="1"/>
  </sheetPr>
  <dimension ref="A1:O74"/>
  <sheetViews>
    <sheetView showGridLines="0" zoomScalePageLayoutView="0" workbookViewId="0" topLeftCell="A1">
      <pane ySplit="2" topLeftCell="A3" activePane="bottomLeft" state="frozen"/>
      <selection pane="topLeft" activeCell="A1" sqref="A1"/>
      <selection pane="bottomLeft" activeCell="A3" sqref="A3"/>
    </sheetView>
  </sheetViews>
  <sheetFormatPr defaultColWidth="9.140625" defaultRowHeight="15" outlineLevelCol="1"/>
  <cols>
    <col min="1" max="1" width="65.7109375" style="72" customWidth="1"/>
    <col min="2" max="2" width="63.28125" style="72" customWidth="1" outlineLevel="1"/>
    <col min="3" max="3" width="12.00390625" style="72" customWidth="1"/>
    <col min="4" max="4" width="10.8515625" style="72" customWidth="1"/>
    <col min="5" max="5" width="12.00390625" style="124" customWidth="1"/>
    <col min="6" max="6" width="13.57421875" style="124" customWidth="1"/>
    <col min="7" max="7" width="11.57421875" style="124" customWidth="1"/>
    <col min="8" max="8" width="12.00390625" style="124" customWidth="1"/>
    <col min="9" max="9" width="10.140625" style="124" customWidth="1"/>
    <col min="10" max="16384" width="9.140625" style="124" customWidth="1"/>
  </cols>
  <sheetData>
    <row r="1" spans="1:4" ht="14.25">
      <c r="A1" s="281" t="str">
        <f>'Peļņas vai zaudējumu aprēķins'!A1</f>
        <v>LATVENERGO KONSOLIDĒTIE UN AS „LATVENERGO”</v>
      </c>
      <c r="B1" s="281" t="str">
        <f>'Peļņas vai zaudējumu aprēķins'!B1</f>
        <v>LATVENERGO CONSOLIDATED AND LATVENERGO AS</v>
      </c>
      <c r="C1" s="70"/>
      <c r="D1" s="70"/>
    </row>
    <row r="2" spans="1:4" ht="29.25" customHeight="1">
      <c r="A2" s="281" t="str">
        <f>'Peļņas vai zaudējumu aprēķins'!A2</f>
        <v>NEREVIDĒTIE STARPPERIODU SAĪSINĀTIE FINANŠU PĀRSKATI PAR 9 MĒNEŠU PERIODU, KAS BEIDZAS 2017. GADA 30. SEPTEMBRĪ</v>
      </c>
      <c r="B2" s="281" t="str">
        <f>'Peļņas vai zaudējumu aprēķins'!B2</f>
        <v>UNAUDITED CONDENSED INTERIM FINANCIAL STATEMENTS FOR THE 9–MONTH PERIOD ENDING 30 SEPTEMBER 2017</v>
      </c>
      <c r="C2" s="70"/>
      <c r="D2" s="70"/>
    </row>
    <row r="3" spans="1:4" ht="15" customHeight="1">
      <c r="A3" s="75"/>
      <c r="B3" s="75"/>
      <c r="C3" s="124"/>
      <c r="D3" s="124"/>
    </row>
    <row r="4" spans="1:4" ht="20.25">
      <c r="A4" s="517" t="s">
        <v>345</v>
      </c>
      <c r="B4" s="517" t="s">
        <v>346</v>
      </c>
      <c r="C4" s="124"/>
      <c r="D4" s="124"/>
    </row>
    <row r="5" spans="1:4" ht="15.75">
      <c r="A5" s="40"/>
      <c r="B5" s="121"/>
      <c r="C5" s="124"/>
      <c r="D5" s="124"/>
    </row>
    <row r="6" spans="1:3" s="61" customFormat="1" ht="15">
      <c r="A6" s="41" t="s">
        <v>514</v>
      </c>
      <c r="B6" s="41" t="s">
        <v>641</v>
      </c>
      <c r="C6" s="232"/>
    </row>
    <row r="7" spans="1:3" s="61" customFormat="1" ht="12" customHeight="1">
      <c r="A7" s="232"/>
      <c r="B7" s="232"/>
      <c r="C7" s="232"/>
    </row>
    <row r="8" spans="1:3" s="233" customFormat="1" ht="13.5" thickBot="1">
      <c r="A8" s="514" t="s">
        <v>508</v>
      </c>
      <c r="B8" s="514" t="s">
        <v>642</v>
      </c>
      <c r="C8" s="515"/>
    </row>
    <row r="9" spans="1:7" s="234" customFormat="1" ht="16.5" thickTop="1">
      <c r="A9" s="728"/>
      <c r="B9" s="728"/>
      <c r="C9" s="663" t="s">
        <v>232</v>
      </c>
      <c r="D9" s="663"/>
      <c r="E9" s="124"/>
      <c r="F9" s="663" t="s">
        <v>233</v>
      </c>
      <c r="G9" s="663"/>
    </row>
    <row r="10" spans="1:7" s="234" customFormat="1" ht="14.25">
      <c r="A10" s="729"/>
      <c r="B10" s="729"/>
      <c r="C10" s="375">
        <v>43008</v>
      </c>
      <c r="D10" s="375">
        <v>42735</v>
      </c>
      <c r="E10" s="124"/>
      <c r="F10" s="375">
        <f>C10</f>
        <v>43008</v>
      </c>
      <c r="G10" s="375">
        <f>D10</f>
        <v>42735</v>
      </c>
    </row>
    <row r="11" spans="1:7" s="234" customFormat="1" ht="14.25">
      <c r="A11" s="516"/>
      <c r="B11" s="516"/>
      <c r="C11" s="10" t="s">
        <v>57</v>
      </c>
      <c r="D11" s="10" t="s">
        <v>57</v>
      </c>
      <c r="E11" s="124"/>
      <c r="F11" s="10" t="str">
        <f>C11</f>
        <v>EUR'000</v>
      </c>
      <c r="G11" s="10" t="str">
        <f>D11</f>
        <v>EUR'000</v>
      </c>
    </row>
    <row r="12" spans="1:7" s="234" customFormat="1" ht="11.25">
      <c r="A12" s="516"/>
      <c r="B12" s="516"/>
      <c r="C12" s="516"/>
      <c r="D12" s="516"/>
      <c r="F12" s="516"/>
      <c r="G12" s="516"/>
    </row>
    <row r="13" spans="1:7" s="234" customFormat="1" ht="12">
      <c r="A13" s="67" t="s">
        <v>509</v>
      </c>
      <c r="B13" s="68" t="s">
        <v>643</v>
      </c>
      <c r="C13" s="158"/>
      <c r="D13" s="158"/>
      <c r="E13" s="518"/>
      <c r="F13" s="158"/>
      <c r="G13" s="158"/>
    </row>
    <row r="14" spans="1:7" s="234" customFormat="1" ht="12">
      <c r="A14" s="69" t="s">
        <v>510</v>
      </c>
      <c r="B14" s="69" t="s">
        <v>511</v>
      </c>
      <c r="C14" s="244" t="s">
        <v>575</v>
      </c>
      <c r="D14" s="244">
        <v>3520</v>
      </c>
      <c r="E14" s="518"/>
      <c r="F14" s="244" t="s">
        <v>575</v>
      </c>
      <c r="G14" s="244">
        <v>3520</v>
      </c>
    </row>
    <row r="15" spans="1:7" s="234" customFormat="1" ht="12">
      <c r="A15" s="69" t="s">
        <v>512</v>
      </c>
      <c r="B15" s="69" t="s">
        <v>515</v>
      </c>
      <c r="C15" s="423">
        <v>16997</v>
      </c>
      <c r="D15" s="423">
        <v>17034</v>
      </c>
      <c r="E15" s="518"/>
      <c r="F15" s="423">
        <v>16997</v>
      </c>
      <c r="G15" s="423">
        <v>17034</v>
      </c>
    </row>
    <row r="16" spans="1:7" s="234" customFormat="1" ht="12.75" thickBot="1">
      <c r="A16" s="519" t="s">
        <v>513</v>
      </c>
      <c r="B16" s="519" t="s">
        <v>644</v>
      </c>
      <c r="C16" s="520">
        <f>SUM(C14,C15)</f>
        <v>16997</v>
      </c>
      <c r="D16" s="520">
        <f>SUM(D14,D15)</f>
        <v>20554</v>
      </c>
      <c r="E16" s="518"/>
      <c r="F16" s="520">
        <f>SUM(F14,F15)</f>
        <v>16997</v>
      </c>
      <c r="G16" s="520">
        <f>SUM(G14,G15)</f>
        <v>20554</v>
      </c>
    </row>
    <row r="17" spans="1:4" ht="16.5" thickTop="1">
      <c r="A17" s="40"/>
      <c r="B17" s="121"/>
      <c r="C17" s="124"/>
      <c r="D17" s="124"/>
    </row>
    <row r="18" spans="1:3" s="61" customFormat="1" ht="15">
      <c r="A18" s="41" t="s">
        <v>516</v>
      </c>
      <c r="B18" s="41" t="s">
        <v>519</v>
      </c>
      <c r="C18" s="232"/>
    </row>
    <row r="19" spans="1:4" ht="9.75" customHeight="1" thickBot="1">
      <c r="A19" s="40"/>
      <c r="B19" s="121"/>
      <c r="C19" s="124"/>
      <c r="D19" s="124"/>
    </row>
    <row r="20" spans="1:7" s="234" customFormat="1" ht="16.5" customHeight="1" thickTop="1">
      <c r="A20" s="728"/>
      <c r="B20" s="728"/>
      <c r="C20" s="663" t="str">
        <f>C9</f>
        <v>Koncerns / Group</v>
      </c>
      <c r="D20" s="663" t="e">
        <f>#REF!</f>
        <v>#REF!</v>
      </c>
      <c r="E20" s="124"/>
      <c r="F20" s="663" t="str">
        <f>F9</f>
        <v>Sabiedrība / Company</v>
      </c>
      <c r="G20" s="663" t="e">
        <f>#REF!</f>
        <v>#REF!</v>
      </c>
    </row>
    <row r="21" spans="1:7" s="234" customFormat="1" ht="14.25">
      <c r="A21" s="729"/>
      <c r="B21" s="729"/>
      <c r="C21" s="375">
        <f>C10</f>
        <v>43008</v>
      </c>
      <c r="D21" s="375">
        <f>D10</f>
        <v>42735</v>
      </c>
      <c r="E21" s="124"/>
      <c r="F21" s="375">
        <f>F10</f>
        <v>43008</v>
      </c>
      <c r="G21" s="375">
        <f>G10</f>
        <v>42735</v>
      </c>
    </row>
    <row r="22" spans="1:7" s="234" customFormat="1" ht="14.25">
      <c r="A22" s="516"/>
      <c r="B22" s="516"/>
      <c r="C22" s="10" t="str">
        <f>C11</f>
        <v>EUR'000</v>
      </c>
      <c r="D22" s="10" t="str">
        <f>D11</f>
        <v>EUR'000</v>
      </c>
      <c r="E22" s="124"/>
      <c r="F22" s="10" t="str">
        <f>F11</f>
        <v>EUR'000</v>
      </c>
      <c r="G22" s="10" t="str">
        <f>G11</f>
        <v>EUR'000</v>
      </c>
    </row>
    <row r="23" spans="1:7" ht="8.25" customHeight="1">
      <c r="A23" s="9"/>
      <c r="B23" s="53"/>
      <c r="C23" s="53"/>
      <c r="D23" s="53"/>
      <c r="F23" s="10"/>
      <c r="G23" s="10"/>
    </row>
    <row r="24" spans="1:7" ht="14.25">
      <c r="A24" s="68" t="s">
        <v>148</v>
      </c>
      <c r="B24" s="46" t="s">
        <v>645</v>
      </c>
      <c r="C24" s="98">
        <v>474927</v>
      </c>
      <c r="D24" s="98">
        <v>500215</v>
      </c>
      <c r="F24" s="98">
        <v>465985</v>
      </c>
      <c r="G24" s="98">
        <v>492286</v>
      </c>
    </row>
    <row r="25" spans="1:7" ht="14.25">
      <c r="A25" s="39" t="s">
        <v>54</v>
      </c>
      <c r="B25" s="47" t="s">
        <v>99</v>
      </c>
      <c r="C25" s="102">
        <v>135372</v>
      </c>
      <c r="D25" s="102">
        <v>135405</v>
      </c>
      <c r="F25" s="102">
        <v>135372</v>
      </c>
      <c r="G25" s="102">
        <v>135405</v>
      </c>
    </row>
    <row r="26" spans="1:7" ht="14.25">
      <c r="A26" s="45" t="s">
        <v>177</v>
      </c>
      <c r="B26" s="45" t="s">
        <v>176</v>
      </c>
      <c r="C26" s="97">
        <f>SUM(C24:C25)</f>
        <v>610299</v>
      </c>
      <c r="D26" s="97">
        <f>SUM(D24:D25)</f>
        <v>635620</v>
      </c>
      <c r="F26" s="97">
        <f>SUM(F24:F25)</f>
        <v>601357</v>
      </c>
      <c r="G26" s="97">
        <f>SUM(G24:G25)</f>
        <v>627691</v>
      </c>
    </row>
    <row r="27" spans="1:7" ht="14.25">
      <c r="A27" s="49" t="s">
        <v>149</v>
      </c>
      <c r="B27" s="49" t="s">
        <v>646</v>
      </c>
      <c r="C27" s="95">
        <v>58614</v>
      </c>
      <c r="D27" s="95">
        <v>82762</v>
      </c>
      <c r="F27" s="95">
        <v>56602</v>
      </c>
      <c r="G27" s="95">
        <v>78222</v>
      </c>
    </row>
    <row r="28" spans="1:7" ht="14.25">
      <c r="A28" s="49" t="s">
        <v>517</v>
      </c>
      <c r="B28" s="49" t="s">
        <v>520</v>
      </c>
      <c r="C28" s="95">
        <v>70016</v>
      </c>
      <c r="D28" s="95">
        <v>70075</v>
      </c>
      <c r="F28" s="95">
        <v>70016</v>
      </c>
      <c r="G28" s="95">
        <v>70075</v>
      </c>
    </row>
    <row r="29" spans="1:7" ht="14.25">
      <c r="A29" s="49" t="s">
        <v>518</v>
      </c>
      <c r="B29" s="49" t="s">
        <v>521</v>
      </c>
      <c r="C29" s="95">
        <v>349</v>
      </c>
      <c r="D29" s="95">
        <v>744</v>
      </c>
      <c r="F29" s="95" t="s">
        <v>575</v>
      </c>
      <c r="G29" s="95" t="s">
        <v>575</v>
      </c>
    </row>
    <row r="30" spans="1:7" ht="14.25">
      <c r="A30" s="49" t="s">
        <v>52</v>
      </c>
      <c r="B30" s="49" t="s">
        <v>647</v>
      </c>
      <c r="C30" s="95">
        <v>1530</v>
      </c>
      <c r="D30" s="95">
        <v>594</v>
      </c>
      <c r="F30" s="95">
        <v>1486</v>
      </c>
      <c r="G30" s="95">
        <v>564</v>
      </c>
    </row>
    <row r="31" spans="1:7" ht="24">
      <c r="A31" s="49" t="s">
        <v>150</v>
      </c>
      <c r="B31" s="171" t="s">
        <v>151</v>
      </c>
      <c r="C31" s="172">
        <v>2521</v>
      </c>
      <c r="D31" s="172">
        <v>1771</v>
      </c>
      <c r="E31" s="541"/>
      <c r="F31" s="172">
        <v>2521</v>
      </c>
      <c r="G31" s="172">
        <v>1771</v>
      </c>
    </row>
    <row r="32" spans="1:7" ht="14.25">
      <c r="A32" s="45" t="s">
        <v>179</v>
      </c>
      <c r="B32" s="45" t="s">
        <v>170</v>
      </c>
      <c r="C32" s="97">
        <f>SUM(C27,C28,C29,C30,C31)</f>
        <v>133030</v>
      </c>
      <c r="D32" s="97">
        <f>SUM(D27,D28,D29,D30,D31)</f>
        <v>155946</v>
      </c>
      <c r="F32" s="97">
        <f>SUM(F27,F28,F29,F30,F31)</f>
        <v>130625</v>
      </c>
      <c r="G32" s="97">
        <f>SUM(G27,G28,G29,G30,G31)</f>
        <v>150632</v>
      </c>
    </row>
    <row r="33" spans="1:7" ht="15" thickBot="1">
      <c r="A33" s="212" t="s">
        <v>178</v>
      </c>
      <c r="B33" s="214" t="s">
        <v>196</v>
      </c>
      <c r="C33" s="217">
        <f>SUM(C26,C32)</f>
        <v>743329</v>
      </c>
      <c r="D33" s="217">
        <f>SUM(D26,D32)</f>
        <v>791566</v>
      </c>
      <c r="F33" s="217">
        <f>SUM(F26,F32)</f>
        <v>731982</v>
      </c>
      <c r="G33" s="217">
        <f>SUM(G26,G32)</f>
        <v>778323</v>
      </c>
    </row>
    <row r="34" spans="1:3" ht="15.75" thickTop="1">
      <c r="A34" s="73"/>
      <c r="B34" s="73"/>
      <c r="C34" s="124"/>
    </row>
    <row r="35" spans="1:3" ht="15" thickBot="1">
      <c r="A35" s="41" t="s">
        <v>228</v>
      </c>
      <c r="B35" s="48" t="s">
        <v>227</v>
      </c>
      <c r="C35" s="124"/>
    </row>
    <row r="36" spans="1:10" s="340" customFormat="1" ht="16.5" thickTop="1">
      <c r="A36" s="674"/>
      <c r="B36" s="674"/>
      <c r="C36" s="676" t="str">
        <f>C9</f>
        <v>Koncerns / Group</v>
      </c>
      <c r="D36" s="676"/>
      <c r="E36" s="676"/>
      <c r="F36" s="361"/>
      <c r="G36" s="677" t="str">
        <f>F9</f>
        <v>Sabiedrība / Company</v>
      </c>
      <c r="H36" s="677"/>
      <c r="I36" s="677"/>
      <c r="J36" s="339"/>
    </row>
    <row r="37" spans="1:10" s="332" customFormat="1" ht="25.5" customHeight="1">
      <c r="A37" s="675"/>
      <c r="B37" s="675"/>
      <c r="C37" s="521" t="s">
        <v>679</v>
      </c>
      <c r="D37" s="521" t="s">
        <v>680</v>
      </c>
      <c r="E37" s="522">
        <v>2016</v>
      </c>
      <c r="F37" s="523"/>
      <c r="G37" s="521" t="str">
        <f aca="true" t="shared" si="0" ref="G37:I38">C37</f>
        <v>01/01-30/09/2017</v>
      </c>
      <c r="H37" s="521" t="str">
        <f t="shared" si="0"/>
        <v>01/01-30/09/2016</v>
      </c>
      <c r="I37" s="522">
        <f>E37</f>
        <v>2016</v>
      </c>
      <c r="J37" s="331"/>
    </row>
    <row r="38" spans="1:10" s="336" customFormat="1" ht="12.75">
      <c r="A38" s="333"/>
      <c r="B38" s="333"/>
      <c r="C38" s="524" t="str">
        <f>C11</f>
        <v>EUR'000</v>
      </c>
      <c r="D38" s="524" t="str">
        <f>C38</f>
        <v>EUR'000</v>
      </c>
      <c r="E38" s="524" t="str">
        <f>D38</f>
        <v>EUR'000</v>
      </c>
      <c r="F38" s="523"/>
      <c r="G38" s="524" t="str">
        <f t="shared" si="0"/>
        <v>EUR'000</v>
      </c>
      <c r="H38" s="524" t="str">
        <f t="shared" si="0"/>
        <v>EUR'000</v>
      </c>
      <c r="I38" s="524" t="str">
        <f t="shared" si="0"/>
        <v>EUR'000</v>
      </c>
      <c r="J38" s="335"/>
    </row>
    <row r="39" spans="1:9" ht="14.25">
      <c r="A39" s="9"/>
      <c r="B39" s="9"/>
      <c r="C39" s="9"/>
      <c r="D39" s="9"/>
      <c r="E39" s="9"/>
      <c r="G39" s="9"/>
      <c r="H39" s="9"/>
      <c r="I39" s="9"/>
    </row>
    <row r="40" spans="1:9" ht="14.25">
      <c r="A40" s="50" t="s">
        <v>203</v>
      </c>
      <c r="B40" s="50" t="s">
        <v>204</v>
      </c>
      <c r="C40" s="101">
        <f>E46</f>
        <v>791566</v>
      </c>
      <c r="D40" s="101">
        <f>E40</f>
        <v>797483</v>
      </c>
      <c r="E40" s="101">
        <v>797483</v>
      </c>
      <c r="G40" s="101">
        <f>I46</f>
        <v>778323</v>
      </c>
      <c r="H40" s="101">
        <f>I40</f>
        <v>782965</v>
      </c>
      <c r="I40" s="101">
        <v>782965</v>
      </c>
    </row>
    <row r="41" spans="1:9" ht="14.25">
      <c r="A41" s="49" t="s">
        <v>43</v>
      </c>
      <c r="B41" s="49" t="s">
        <v>100</v>
      </c>
      <c r="C41" s="95">
        <v>349</v>
      </c>
      <c r="D41" s="95">
        <v>56055</v>
      </c>
      <c r="E41" s="95">
        <v>55744</v>
      </c>
      <c r="G41" s="95" t="s">
        <v>575</v>
      </c>
      <c r="H41" s="244">
        <v>55000</v>
      </c>
      <c r="I41" s="244">
        <v>55000</v>
      </c>
    </row>
    <row r="42" spans="1:9" ht="14.25">
      <c r="A42" s="49" t="s">
        <v>31</v>
      </c>
      <c r="B42" s="49" t="s">
        <v>101</v>
      </c>
      <c r="C42" s="99">
        <v>-50181</v>
      </c>
      <c r="D42" s="99">
        <v>-52337</v>
      </c>
      <c r="E42" s="99">
        <v>-87452</v>
      </c>
      <c r="G42" s="99">
        <v>-47921</v>
      </c>
      <c r="H42" s="149">
        <v>-50821</v>
      </c>
      <c r="I42" s="149">
        <v>-85441</v>
      </c>
    </row>
    <row r="43" spans="1:9" ht="14.25">
      <c r="A43" s="49" t="s">
        <v>44</v>
      </c>
      <c r="B43" s="49" t="s">
        <v>152</v>
      </c>
      <c r="C43" s="99">
        <v>1687</v>
      </c>
      <c r="D43" s="99">
        <v>2281</v>
      </c>
      <c r="E43" s="99">
        <v>15</v>
      </c>
      <c r="G43" s="99">
        <v>1672</v>
      </c>
      <c r="H43" s="149">
        <v>2265</v>
      </c>
      <c r="I43" s="149">
        <v>23</v>
      </c>
    </row>
    <row r="44" spans="1:9" ht="14.25">
      <c r="A44" s="49" t="s">
        <v>54</v>
      </c>
      <c r="B44" s="49" t="s">
        <v>99</v>
      </c>
      <c r="C44" s="99" t="s">
        <v>575</v>
      </c>
      <c r="D44" s="99">
        <v>25776</v>
      </c>
      <c r="E44" s="99">
        <v>25776</v>
      </c>
      <c r="G44" s="99" t="s">
        <v>575</v>
      </c>
      <c r="H44" s="149">
        <v>25776</v>
      </c>
      <c r="I44" s="149">
        <v>25776</v>
      </c>
    </row>
    <row r="45" spans="1:9" ht="14.25">
      <c r="A45" s="49" t="s">
        <v>593</v>
      </c>
      <c r="B45" s="49" t="s">
        <v>522</v>
      </c>
      <c r="C45" s="99">
        <v>-92</v>
      </c>
      <c r="D45" s="99">
        <v>30</v>
      </c>
      <c r="E45" s="99" t="s">
        <v>575</v>
      </c>
      <c r="G45" s="99">
        <v>-92</v>
      </c>
      <c r="H45" s="149">
        <v>30</v>
      </c>
      <c r="I45" s="149" t="s">
        <v>575</v>
      </c>
    </row>
    <row r="46" spans="1:9" ht="15" thickBot="1">
      <c r="A46" s="212" t="s">
        <v>202</v>
      </c>
      <c r="B46" s="212" t="s">
        <v>205</v>
      </c>
      <c r="C46" s="217">
        <f>SUM(C40,C41,C42,C43,C44,C45)</f>
        <v>743329</v>
      </c>
      <c r="D46" s="217">
        <f>SUM(D40,D41,D42,D43,D44,D45)</f>
        <v>829288</v>
      </c>
      <c r="E46" s="217">
        <f>SUM(E40,E41,E42,E43,E44,E45)</f>
        <v>791566</v>
      </c>
      <c r="G46" s="217">
        <f>SUM(G40,G41,G42,G43,G44,G45)</f>
        <v>731982</v>
      </c>
      <c r="H46" s="217">
        <f>SUM(H40,H41,H42,H43,H44,H45)</f>
        <v>815215</v>
      </c>
      <c r="I46" s="217">
        <f>SUM(I40,I41,I42,I43,I44,I45)</f>
        <v>778323</v>
      </c>
    </row>
    <row r="47" ht="15" thickTop="1"/>
    <row r="48" spans="1:3" s="61" customFormat="1" ht="15">
      <c r="A48" s="41" t="s">
        <v>523</v>
      </c>
      <c r="B48" s="41" t="s">
        <v>524</v>
      </c>
      <c r="C48" s="232"/>
    </row>
    <row r="50" spans="1:2" ht="14.25">
      <c r="A50" s="525" t="s">
        <v>525</v>
      </c>
      <c r="B50" s="526" t="s">
        <v>526</v>
      </c>
    </row>
    <row r="52" spans="1:3" s="61" customFormat="1" ht="24.75" thickBot="1">
      <c r="A52" s="527" t="s">
        <v>527</v>
      </c>
      <c r="B52" s="528" t="s">
        <v>535</v>
      </c>
      <c r="C52" s="529"/>
    </row>
    <row r="53" spans="1:15" s="234" customFormat="1" ht="15.75" customHeight="1" thickBot="1" thickTop="1">
      <c r="A53" s="720"/>
      <c r="B53" s="720"/>
      <c r="C53" s="722" t="str">
        <f>C9</f>
        <v>Koncerns / Group</v>
      </c>
      <c r="D53" s="723"/>
      <c r="E53" s="723"/>
      <c r="F53" s="723"/>
      <c r="G53" s="723"/>
      <c r="H53" s="723"/>
      <c r="J53" s="722" t="str">
        <f>F9</f>
        <v>Sabiedrība / Company</v>
      </c>
      <c r="K53" s="723"/>
      <c r="L53" s="723"/>
      <c r="M53" s="723"/>
      <c r="N53" s="723"/>
      <c r="O53" s="723"/>
    </row>
    <row r="54" spans="1:15" s="234" customFormat="1" ht="15.75" customHeight="1">
      <c r="A54" s="721"/>
      <c r="B54" s="721"/>
      <c r="C54" s="724" t="s">
        <v>679</v>
      </c>
      <c r="D54" s="724"/>
      <c r="E54" s="725" t="s">
        <v>680</v>
      </c>
      <c r="F54" s="726"/>
      <c r="G54" s="724">
        <v>2016</v>
      </c>
      <c r="H54" s="724"/>
      <c r="J54" s="724" t="str">
        <f>C54</f>
        <v>01/01-30/09/2017</v>
      </c>
      <c r="K54" s="724"/>
      <c r="L54" s="725" t="str">
        <f>E54</f>
        <v>01/01-30/09/2016</v>
      </c>
      <c r="M54" s="726"/>
      <c r="N54" s="724">
        <f>G54</f>
        <v>2016</v>
      </c>
      <c r="O54" s="724"/>
    </row>
    <row r="55" spans="1:15" s="234" customFormat="1" ht="15.75" customHeight="1">
      <c r="A55" s="530"/>
      <c r="B55" s="530"/>
      <c r="C55" s="719" t="s">
        <v>58</v>
      </c>
      <c r="D55" s="719"/>
      <c r="E55" s="718" t="str">
        <f>C55</f>
        <v>EUR’000</v>
      </c>
      <c r="F55" s="727"/>
      <c r="G55" s="718" t="str">
        <f>C55</f>
        <v>EUR’000</v>
      </c>
      <c r="H55" s="719"/>
      <c r="J55" s="719" t="str">
        <f>C55</f>
        <v>EUR’000</v>
      </c>
      <c r="K55" s="719"/>
      <c r="L55" s="718" t="str">
        <f>E55</f>
        <v>EUR’000</v>
      </c>
      <c r="M55" s="727"/>
      <c r="N55" s="718" t="str">
        <f>G55</f>
        <v>EUR’000</v>
      </c>
      <c r="O55" s="719"/>
    </row>
    <row r="56" spans="1:15" s="234" customFormat="1" ht="24" customHeight="1">
      <c r="A56" s="386"/>
      <c r="B56" s="386"/>
      <c r="C56" s="504" t="s">
        <v>529</v>
      </c>
      <c r="D56" s="504" t="s">
        <v>528</v>
      </c>
      <c r="E56" s="532" t="str">
        <f>C56</f>
        <v>Aktīvi / Assets</v>
      </c>
      <c r="F56" s="533" t="str">
        <f>D56</f>
        <v>Saistības / Liabilities</v>
      </c>
      <c r="G56" s="504" t="str">
        <f>C56</f>
        <v>Aktīvi / Assets</v>
      </c>
      <c r="H56" s="504" t="str">
        <f>D56</f>
        <v>Saistības / Liabilities</v>
      </c>
      <c r="J56" s="504" t="s">
        <v>529</v>
      </c>
      <c r="K56" s="504" t="s">
        <v>528</v>
      </c>
      <c r="L56" s="532" t="str">
        <f>J56</f>
        <v>Aktīvi / Assets</v>
      </c>
      <c r="M56" s="533" t="str">
        <f>K56</f>
        <v>Saistības / Liabilities</v>
      </c>
      <c r="N56" s="504" t="str">
        <f>J56</f>
        <v>Aktīvi / Assets</v>
      </c>
      <c r="O56" s="504" t="str">
        <f>K56</f>
        <v>Saistības / Liabilities</v>
      </c>
    </row>
    <row r="57" spans="1:15" s="234" customFormat="1" ht="11.25">
      <c r="A57" s="386"/>
      <c r="B57" s="386"/>
      <c r="C57" s="504"/>
      <c r="D57" s="504"/>
      <c r="E57" s="503"/>
      <c r="F57" s="531"/>
      <c r="G57" s="504"/>
      <c r="H57" s="504"/>
      <c r="J57" s="504"/>
      <c r="K57" s="504"/>
      <c r="L57" s="503"/>
      <c r="M57" s="531"/>
      <c r="N57" s="504"/>
      <c r="O57" s="504"/>
    </row>
    <row r="58" spans="1:15" s="234" customFormat="1" ht="15.75" customHeight="1">
      <c r="A58" s="534" t="s">
        <v>530</v>
      </c>
      <c r="B58" s="535" t="s">
        <v>532</v>
      </c>
      <c r="C58" s="97" t="str">
        <f>G61</f>
        <v>–</v>
      </c>
      <c r="D58" s="536">
        <f>H61</f>
        <v>11563</v>
      </c>
      <c r="E58" s="537" t="str">
        <f>G58</f>
        <v>–</v>
      </c>
      <c r="F58" s="538">
        <f>H58</f>
        <v>13016</v>
      </c>
      <c r="G58" s="97" t="s">
        <v>575</v>
      </c>
      <c r="H58" s="97">
        <v>13016</v>
      </c>
      <c r="I58" s="518"/>
      <c r="J58" s="97" t="str">
        <f>N61</f>
        <v>–</v>
      </c>
      <c r="K58" s="536">
        <f>O61</f>
        <v>11563</v>
      </c>
      <c r="L58" s="537" t="str">
        <f>N58</f>
        <v>–</v>
      </c>
      <c r="M58" s="538">
        <f>O58</f>
        <v>13016</v>
      </c>
      <c r="N58" s="97" t="s">
        <v>575</v>
      </c>
      <c r="O58" s="97">
        <v>13016</v>
      </c>
    </row>
    <row r="59" spans="1:15" s="234" customFormat="1" ht="15.75" customHeight="1">
      <c r="A59" s="69" t="s">
        <v>534</v>
      </c>
      <c r="B59" s="546" t="s">
        <v>536</v>
      </c>
      <c r="C59" s="547" t="s">
        <v>575</v>
      </c>
      <c r="D59" s="423" t="s">
        <v>575</v>
      </c>
      <c r="E59" s="548" t="s">
        <v>575</v>
      </c>
      <c r="F59" s="540">
        <v>-592</v>
      </c>
      <c r="G59" s="547" t="s">
        <v>575</v>
      </c>
      <c r="H59" s="244">
        <v>-760</v>
      </c>
      <c r="I59" s="518"/>
      <c r="J59" s="547" t="s">
        <v>575</v>
      </c>
      <c r="K59" s="423" t="s">
        <v>575</v>
      </c>
      <c r="L59" s="548" t="s">
        <v>575</v>
      </c>
      <c r="M59" s="540">
        <v>-592</v>
      </c>
      <c r="N59" s="547" t="s">
        <v>575</v>
      </c>
      <c r="O59" s="244">
        <v>-760</v>
      </c>
    </row>
    <row r="60" spans="1:15" s="234" customFormat="1" ht="15.75" customHeight="1">
      <c r="A60" s="69" t="s">
        <v>713</v>
      </c>
      <c r="B60" s="69" t="s">
        <v>714</v>
      </c>
      <c r="C60" s="95">
        <v>-17</v>
      </c>
      <c r="D60" s="423">
        <v>-2844</v>
      </c>
      <c r="E60" s="539" t="s">
        <v>575</v>
      </c>
      <c r="F60" s="540">
        <v>1797</v>
      </c>
      <c r="G60" s="95" t="s">
        <v>575</v>
      </c>
      <c r="H60" s="95">
        <v>-693</v>
      </c>
      <c r="I60" s="518"/>
      <c r="J60" s="95">
        <v>-17</v>
      </c>
      <c r="K60" s="423">
        <v>-2844</v>
      </c>
      <c r="L60" s="539" t="s">
        <v>575</v>
      </c>
      <c r="M60" s="540">
        <v>1797</v>
      </c>
      <c r="N60" s="95" t="s">
        <v>575</v>
      </c>
      <c r="O60" s="95">
        <v>-693</v>
      </c>
    </row>
    <row r="61" spans="1:15" s="234" customFormat="1" ht="15.75" customHeight="1" thickBot="1">
      <c r="A61" s="519" t="s">
        <v>531</v>
      </c>
      <c r="B61" s="519" t="s">
        <v>533</v>
      </c>
      <c r="C61" s="545">
        <f>SUM(C58,C59,C60)</f>
        <v>-17</v>
      </c>
      <c r="D61" s="542">
        <f>SUM(D58,D59,D60)</f>
        <v>8719</v>
      </c>
      <c r="E61" s="543" t="s">
        <v>575</v>
      </c>
      <c r="F61" s="544">
        <f>SUM(F58,F59,F60)</f>
        <v>14221</v>
      </c>
      <c r="G61" s="545" t="s">
        <v>575</v>
      </c>
      <c r="H61" s="545">
        <f>SUM(H58,H59,H60)</f>
        <v>11563</v>
      </c>
      <c r="I61" s="518"/>
      <c r="J61" s="545">
        <f>SUM(J58,J59,J60)</f>
        <v>-17</v>
      </c>
      <c r="K61" s="542">
        <f>SUM(K58,K59,K60)</f>
        <v>8719</v>
      </c>
      <c r="L61" s="543" t="s">
        <v>575</v>
      </c>
      <c r="M61" s="544">
        <f>SUM(M58,M59,M60)</f>
        <v>14221</v>
      </c>
      <c r="N61" s="545" t="s">
        <v>575</v>
      </c>
      <c r="O61" s="545">
        <f>SUM(O58,O59,O60)</f>
        <v>11563</v>
      </c>
    </row>
    <row r="62" ht="15" thickTop="1"/>
    <row r="63" spans="1:2" ht="14.25">
      <c r="A63" s="525" t="s">
        <v>540</v>
      </c>
      <c r="B63" s="526" t="s">
        <v>537</v>
      </c>
    </row>
    <row r="65" spans="1:3" s="61" customFormat="1" ht="24.75" thickBot="1">
      <c r="A65" s="527" t="s">
        <v>541</v>
      </c>
      <c r="B65" s="528" t="s">
        <v>538</v>
      </c>
      <c r="C65" s="529"/>
    </row>
    <row r="66" spans="1:15" s="234" customFormat="1" ht="15.75" customHeight="1" thickBot="1" thickTop="1">
      <c r="A66" s="720"/>
      <c r="B66" s="720"/>
      <c r="C66" s="722" t="str">
        <f>C22</f>
        <v>EUR'000</v>
      </c>
      <c r="D66" s="723"/>
      <c r="E66" s="723"/>
      <c r="F66" s="723"/>
      <c r="G66" s="723"/>
      <c r="H66" s="723"/>
      <c r="J66" s="722" t="str">
        <f>F22</f>
        <v>EUR'000</v>
      </c>
      <c r="K66" s="723"/>
      <c r="L66" s="723"/>
      <c r="M66" s="723"/>
      <c r="N66" s="723"/>
      <c r="O66" s="723"/>
    </row>
    <row r="67" spans="1:15" s="234" customFormat="1" ht="15.75" customHeight="1">
      <c r="A67" s="721"/>
      <c r="B67" s="721"/>
      <c r="C67" s="724" t="s">
        <v>679</v>
      </c>
      <c r="D67" s="724"/>
      <c r="E67" s="725" t="s">
        <v>680</v>
      </c>
      <c r="F67" s="726"/>
      <c r="G67" s="724">
        <v>2016</v>
      </c>
      <c r="H67" s="724"/>
      <c r="J67" s="724" t="str">
        <f>C67</f>
        <v>01/01-30/09/2017</v>
      </c>
      <c r="K67" s="724"/>
      <c r="L67" s="725" t="str">
        <f>E67</f>
        <v>01/01-30/09/2016</v>
      </c>
      <c r="M67" s="726"/>
      <c r="N67" s="724">
        <f>G67</f>
        <v>2016</v>
      </c>
      <c r="O67" s="724"/>
    </row>
    <row r="68" spans="1:15" s="234" customFormat="1" ht="15.75" customHeight="1">
      <c r="A68" s="530"/>
      <c r="B68" s="530"/>
      <c r="C68" s="719" t="s">
        <v>58</v>
      </c>
      <c r="D68" s="719"/>
      <c r="E68" s="718" t="str">
        <f>C68</f>
        <v>EUR’000</v>
      </c>
      <c r="F68" s="727"/>
      <c r="G68" s="718" t="str">
        <f>C68</f>
        <v>EUR’000</v>
      </c>
      <c r="H68" s="719"/>
      <c r="J68" s="719" t="str">
        <f>C68</f>
        <v>EUR’000</v>
      </c>
      <c r="K68" s="719"/>
      <c r="L68" s="718" t="str">
        <f>E68</f>
        <v>EUR’000</v>
      </c>
      <c r="M68" s="727"/>
      <c r="N68" s="718" t="str">
        <f>G68</f>
        <v>EUR’000</v>
      </c>
      <c r="O68" s="719"/>
    </row>
    <row r="69" spans="1:15" s="234" customFormat="1" ht="24" customHeight="1">
      <c r="A69" s="386"/>
      <c r="B69" s="386"/>
      <c r="C69" s="504" t="s">
        <v>529</v>
      </c>
      <c r="D69" s="504" t="s">
        <v>528</v>
      </c>
      <c r="E69" s="532" t="str">
        <f>C69</f>
        <v>Aktīvi / Assets</v>
      </c>
      <c r="F69" s="533" t="str">
        <f>D69</f>
        <v>Saistības / Liabilities</v>
      </c>
      <c r="G69" s="504" t="str">
        <f>C69</f>
        <v>Aktīvi / Assets</v>
      </c>
      <c r="H69" s="504" t="str">
        <f>D69</f>
        <v>Saistības / Liabilities</v>
      </c>
      <c r="J69" s="504" t="s">
        <v>529</v>
      </c>
      <c r="K69" s="504" t="s">
        <v>528</v>
      </c>
      <c r="L69" s="532" t="str">
        <f>J69</f>
        <v>Aktīvi / Assets</v>
      </c>
      <c r="M69" s="533" t="str">
        <f>K69</f>
        <v>Saistības / Liabilities</v>
      </c>
      <c r="N69" s="504" t="str">
        <f>J69</f>
        <v>Aktīvi / Assets</v>
      </c>
      <c r="O69" s="504" t="str">
        <f>K69</f>
        <v>Saistības / Liabilities</v>
      </c>
    </row>
    <row r="70" spans="1:15" s="234" customFormat="1" ht="11.25">
      <c r="A70" s="386"/>
      <c r="B70" s="386"/>
      <c r="C70" s="504"/>
      <c r="D70" s="504"/>
      <c r="E70" s="503"/>
      <c r="F70" s="531"/>
      <c r="G70" s="504"/>
      <c r="H70" s="504"/>
      <c r="J70" s="504"/>
      <c r="K70" s="504"/>
      <c r="L70" s="503"/>
      <c r="M70" s="531"/>
      <c r="N70" s="504"/>
      <c r="O70" s="504"/>
    </row>
    <row r="71" spans="1:15" s="234" customFormat="1" ht="15.75" customHeight="1">
      <c r="A71" s="534" t="s">
        <v>530</v>
      </c>
      <c r="B71" s="535" t="s">
        <v>532</v>
      </c>
      <c r="C71" s="97">
        <f>G74</f>
        <v>-6134</v>
      </c>
      <c r="D71" s="536">
        <f>H74</f>
        <v>23</v>
      </c>
      <c r="E71" s="537" t="str">
        <f>G71</f>
        <v>–</v>
      </c>
      <c r="F71" s="538">
        <f>H71</f>
        <v>2558</v>
      </c>
      <c r="G71" s="97" t="s">
        <v>575</v>
      </c>
      <c r="H71" s="97">
        <v>2558</v>
      </c>
      <c r="I71" s="518"/>
      <c r="J71" s="97">
        <f>N74</f>
        <v>-6134</v>
      </c>
      <c r="K71" s="536">
        <f>O74</f>
        <v>23</v>
      </c>
      <c r="L71" s="537" t="str">
        <f>N71</f>
        <v>–</v>
      </c>
      <c r="M71" s="538">
        <v>2558</v>
      </c>
      <c r="N71" s="350" t="s">
        <v>575</v>
      </c>
      <c r="O71" s="97">
        <v>2558</v>
      </c>
    </row>
    <row r="72" spans="1:15" s="234" customFormat="1" ht="15.75" customHeight="1">
      <c r="A72" s="69" t="s">
        <v>542</v>
      </c>
      <c r="B72" s="546" t="s">
        <v>539</v>
      </c>
      <c r="C72" s="547">
        <v>2019</v>
      </c>
      <c r="D72" s="423">
        <v>-3</v>
      </c>
      <c r="E72" s="549">
        <v>-5123</v>
      </c>
      <c r="F72" s="540">
        <v>-2405</v>
      </c>
      <c r="G72" s="549">
        <v>-3980</v>
      </c>
      <c r="H72" s="244">
        <v>-2535</v>
      </c>
      <c r="I72" s="518"/>
      <c r="J72" s="244">
        <v>2019</v>
      </c>
      <c r="K72" s="423">
        <v>-3</v>
      </c>
      <c r="L72" s="549">
        <v>-5123</v>
      </c>
      <c r="M72" s="540">
        <v>-2405</v>
      </c>
      <c r="N72" s="549">
        <v>-3980</v>
      </c>
      <c r="O72" s="244">
        <v>-2535</v>
      </c>
    </row>
    <row r="73" spans="1:15" s="234" customFormat="1" ht="15.75" customHeight="1">
      <c r="A73" s="69" t="s">
        <v>713</v>
      </c>
      <c r="B73" s="69" t="s">
        <v>714</v>
      </c>
      <c r="C73" s="95">
        <v>-390</v>
      </c>
      <c r="D73" s="423" t="s">
        <v>575</v>
      </c>
      <c r="E73" s="539" t="s">
        <v>575</v>
      </c>
      <c r="F73" s="540" t="s">
        <v>575</v>
      </c>
      <c r="G73" s="95">
        <v>-2154</v>
      </c>
      <c r="H73" s="95" t="s">
        <v>575</v>
      </c>
      <c r="I73" s="518"/>
      <c r="J73" s="95">
        <v>-390</v>
      </c>
      <c r="K73" s="423" t="s">
        <v>575</v>
      </c>
      <c r="L73" s="539" t="s">
        <v>575</v>
      </c>
      <c r="M73" s="540" t="s">
        <v>575</v>
      </c>
      <c r="N73" s="95">
        <v>-2154</v>
      </c>
      <c r="O73" s="95" t="s">
        <v>575</v>
      </c>
    </row>
    <row r="74" spans="1:15" s="234" customFormat="1" ht="15.75" customHeight="1" thickBot="1">
      <c r="A74" s="519" t="s">
        <v>531</v>
      </c>
      <c r="B74" s="519" t="s">
        <v>533</v>
      </c>
      <c r="C74" s="545">
        <f aca="true" t="shared" si="1" ref="C74:H74">SUM(C71,C72,C73)</f>
        <v>-4505</v>
      </c>
      <c r="D74" s="542">
        <f t="shared" si="1"/>
        <v>20</v>
      </c>
      <c r="E74" s="543">
        <f t="shared" si="1"/>
        <v>-5123</v>
      </c>
      <c r="F74" s="544">
        <f t="shared" si="1"/>
        <v>153</v>
      </c>
      <c r="G74" s="545">
        <f t="shared" si="1"/>
        <v>-6134</v>
      </c>
      <c r="H74" s="545">
        <f t="shared" si="1"/>
        <v>23</v>
      </c>
      <c r="I74" s="518"/>
      <c r="J74" s="545">
        <f aca="true" t="shared" si="2" ref="J74:O74">SUM(J71,J72,J73)</f>
        <v>-4505</v>
      </c>
      <c r="K74" s="542">
        <f t="shared" si="2"/>
        <v>20</v>
      </c>
      <c r="L74" s="543">
        <f t="shared" si="2"/>
        <v>-5123</v>
      </c>
      <c r="M74" s="544">
        <f t="shared" si="2"/>
        <v>153</v>
      </c>
      <c r="N74" s="545">
        <f t="shared" si="2"/>
        <v>-6134</v>
      </c>
      <c r="O74" s="545">
        <f t="shared" si="2"/>
        <v>23</v>
      </c>
    </row>
    <row r="75" ht="15" thickTop="1"/>
  </sheetData>
  <sheetProtection password="9D4D" sheet="1" objects="1" scenarios="1"/>
  <mergeCells count="44">
    <mergeCell ref="C9:D9"/>
    <mergeCell ref="F9:G9"/>
    <mergeCell ref="A9:A10"/>
    <mergeCell ref="B9:B10"/>
    <mergeCell ref="A20:A21"/>
    <mergeCell ref="B20:B21"/>
    <mergeCell ref="C20:D20"/>
    <mergeCell ref="F20:G20"/>
    <mergeCell ref="C53:H53"/>
    <mergeCell ref="G55:H55"/>
    <mergeCell ref="A36:A37"/>
    <mergeCell ref="B36:B37"/>
    <mergeCell ref="C36:E36"/>
    <mergeCell ref="G36:I36"/>
    <mergeCell ref="A53:A54"/>
    <mergeCell ref="B53:B54"/>
    <mergeCell ref="C55:D55"/>
    <mergeCell ref="E55:F55"/>
    <mergeCell ref="C54:D54"/>
    <mergeCell ref="E54:F54"/>
    <mergeCell ref="G54:H54"/>
    <mergeCell ref="J53:O53"/>
    <mergeCell ref="J54:K54"/>
    <mergeCell ref="L54:M54"/>
    <mergeCell ref="N54:O54"/>
    <mergeCell ref="J55:K55"/>
    <mergeCell ref="L55:M55"/>
    <mergeCell ref="N55:O55"/>
    <mergeCell ref="N68:O68"/>
    <mergeCell ref="A66:A67"/>
    <mergeCell ref="B66:B67"/>
    <mergeCell ref="C66:H66"/>
    <mergeCell ref="J66:O66"/>
    <mergeCell ref="C67:D67"/>
    <mergeCell ref="E67:F67"/>
    <mergeCell ref="G67:H67"/>
    <mergeCell ref="J67:K67"/>
    <mergeCell ref="L67:M67"/>
    <mergeCell ref="N67:O67"/>
    <mergeCell ref="C68:D68"/>
    <mergeCell ref="E68:F68"/>
    <mergeCell ref="G68:H68"/>
    <mergeCell ref="J68:K68"/>
    <mergeCell ref="L68:M68"/>
  </mergeCells>
  <printOptions/>
  <pageMargins left="0" right="0" top="0.7480314960629921" bottom="0.5511811023622047" header="0.31496062992125984" footer="0.11811023622047245"/>
  <pageSetup fitToHeight="8" fitToWidth="1" horizontalDpi="600" verticalDpi="600" orientation="landscape" paperSize="9" scale="54" r:id="rId1"/>
</worksheet>
</file>

<file path=xl/worksheets/sheet12.xml><?xml version="1.0" encoding="utf-8"?>
<worksheet xmlns="http://schemas.openxmlformats.org/spreadsheetml/2006/main" xmlns:r="http://schemas.openxmlformats.org/officeDocument/2006/relationships">
  <sheetPr>
    <pageSetUpPr fitToPage="1"/>
  </sheetPr>
  <dimension ref="A1:IV90"/>
  <sheetViews>
    <sheetView showGridLines="0" zoomScalePageLayoutView="0" workbookViewId="0" topLeftCell="A1">
      <pane ySplit="2" topLeftCell="A3" activePane="bottomLeft" state="frozen"/>
      <selection pane="topLeft" activeCell="A1" sqref="A1"/>
      <selection pane="bottomLeft" activeCell="A3" sqref="A3"/>
    </sheetView>
  </sheetViews>
  <sheetFormatPr defaultColWidth="9.140625" defaultRowHeight="15" outlineLevelCol="1"/>
  <cols>
    <col min="1" max="1" width="65.7109375" style="72" customWidth="1"/>
    <col min="2" max="2" width="63.28125" style="72" customWidth="1" outlineLevel="1"/>
    <col min="3" max="4" width="13.00390625" style="72" customWidth="1"/>
    <col min="5" max="5" width="10.8515625" style="124" customWidth="1"/>
    <col min="6" max="7" width="12.8515625" style="124" customWidth="1"/>
    <col min="8" max="16384" width="9.140625" style="124" customWidth="1"/>
  </cols>
  <sheetData>
    <row r="1" spans="1:4" ht="14.25">
      <c r="A1" s="281" t="str">
        <f>'Peļņas vai zaudējumu aprēķins'!A1</f>
        <v>LATVENERGO KONSOLIDĒTIE UN AS „LATVENERGO”</v>
      </c>
      <c r="B1" s="281" t="str">
        <f>'Peļņas vai zaudējumu aprēķins'!B1</f>
        <v>LATVENERGO CONSOLIDATED AND LATVENERGO AS</v>
      </c>
      <c r="C1" s="70"/>
      <c r="D1" s="70"/>
    </row>
    <row r="2" spans="1:4" ht="29.25" customHeight="1">
      <c r="A2" s="282" t="str">
        <f>'Peļņas vai zaudējumu aprēķins'!A2</f>
        <v>NEREVIDĒTIE STARPPERIODU SAĪSINĀTIE FINANŠU PĀRSKATI PAR 9 MĒNEŠU PERIODU, KAS BEIDZAS 2017. GADA 30. SEPTEMBRĪ</v>
      </c>
      <c r="B2" s="281" t="str">
        <f>'Peļņas vai zaudējumu aprēķins'!B2</f>
        <v>UNAUDITED CONDENSED INTERIM FINANCIAL STATEMENTS FOR THE 9–MONTH PERIOD ENDING 30 SEPTEMBER 2017</v>
      </c>
      <c r="C2" s="70"/>
      <c r="D2" s="70"/>
    </row>
    <row r="3" spans="1:4" ht="6.75" customHeight="1">
      <c r="A3" s="75"/>
      <c r="B3" s="75"/>
      <c r="C3" s="124"/>
      <c r="D3" s="124"/>
    </row>
    <row r="5" spans="1:2" s="231" customFormat="1" ht="15.75">
      <c r="A5" s="66" t="s">
        <v>489</v>
      </c>
      <c r="B5" s="66" t="s">
        <v>102</v>
      </c>
    </row>
    <row r="6" spans="1:2" s="231" customFormat="1" ht="15.75">
      <c r="A6" s="66"/>
      <c r="B6" s="66"/>
    </row>
    <row r="7" spans="1:2" s="233" customFormat="1" ht="13.5" thickBot="1">
      <c r="A7" s="232" t="s">
        <v>543</v>
      </c>
      <c r="B7" s="232" t="s">
        <v>544</v>
      </c>
    </row>
    <row r="8" spans="1:4" s="234" customFormat="1" ht="16.5" customHeight="1" thickTop="1">
      <c r="A8" s="728"/>
      <c r="B8" s="728"/>
      <c r="C8" s="663" t="s">
        <v>233</v>
      </c>
      <c r="D8" s="663" t="e">
        <f>#REF!</f>
        <v>#REF!</v>
      </c>
    </row>
    <row r="9" spans="1:4" s="234" customFormat="1" ht="24">
      <c r="A9" s="730"/>
      <c r="B9" s="730"/>
      <c r="C9" s="550" t="s">
        <v>679</v>
      </c>
      <c r="D9" s="550" t="s">
        <v>680</v>
      </c>
    </row>
    <row r="10" spans="1:4" s="234" customFormat="1" ht="12">
      <c r="A10" s="516"/>
      <c r="B10" s="516"/>
      <c r="C10" s="10" t="s">
        <v>57</v>
      </c>
      <c r="D10" s="10" t="str">
        <f>C10</f>
        <v>EUR'000</v>
      </c>
    </row>
    <row r="11" spans="1:4" s="234" customFormat="1" ht="15" customHeight="1">
      <c r="A11" s="560" t="s">
        <v>545</v>
      </c>
      <c r="B11" s="560" t="s">
        <v>546</v>
      </c>
      <c r="C11" s="562"/>
      <c r="D11" s="562"/>
    </row>
    <row r="12" spans="1:5" s="234" customFormat="1" ht="12">
      <c r="A12" s="551" t="s">
        <v>655</v>
      </c>
      <c r="B12" s="551" t="s">
        <v>656</v>
      </c>
      <c r="C12" s="244">
        <v>116299</v>
      </c>
      <c r="D12" s="244">
        <v>129415</v>
      </c>
      <c r="E12" s="236"/>
    </row>
    <row r="13" spans="1:4" s="518" customFormat="1" ht="12.75" customHeight="1">
      <c r="A13" s="45"/>
      <c r="B13" s="45"/>
      <c r="C13" s="556">
        <f>SUM(C12)</f>
        <v>116299</v>
      </c>
      <c r="D13" s="556">
        <f>SUM(D12)</f>
        <v>129415</v>
      </c>
    </row>
    <row r="14" spans="1:5" s="234" customFormat="1" ht="12">
      <c r="A14" s="552"/>
      <c r="B14" s="552"/>
      <c r="C14" s="553"/>
      <c r="D14" s="555"/>
      <c r="E14" s="236"/>
    </row>
    <row r="15" spans="1:4" s="234" customFormat="1" ht="18" customHeight="1">
      <c r="A15" s="560" t="s">
        <v>548</v>
      </c>
      <c r="B15" s="560" t="s">
        <v>547</v>
      </c>
      <c r="C15" s="561"/>
      <c r="D15" s="561"/>
    </row>
    <row r="16" spans="1:5" s="234" customFormat="1" ht="12">
      <c r="A16" s="551" t="s">
        <v>655</v>
      </c>
      <c r="B16" s="551" t="s">
        <v>656</v>
      </c>
      <c r="C16" s="244">
        <v>255012</v>
      </c>
      <c r="D16" s="244">
        <v>266792</v>
      </c>
      <c r="E16" s="236"/>
    </row>
    <row r="17" spans="1:4" s="518" customFormat="1" ht="12.75" customHeight="1">
      <c r="A17" s="45"/>
      <c r="B17" s="45"/>
      <c r="C17" s="556">
        <f>SUM(C16)</f>
        <v>255012</v>
      </c>
      <c r="D17" s="556">
        <f>SUM(D16)</f>
        <v>266792</v>
      </c>
    </row>
    <row r="18" spans="1:2" s="518" customFormat="1" ht="27" customHeight="1">
      <c r="A18" s="554" t="s">
        <v>550</v>
      </c>
      <c r="B18" s="554" t="s">
        <v>549</v>
      </c>
    </row>
    <row r="19" spans="1:4" s="518" customFormat="1" ht="12">
      <c r="A19" s="557" t="s">
        <v>648</v>
      </c>
      <c r="B19" s="557" t="s">
        <v>650</v>
      </c>
      <c r="C19" s="558">
        <v>247674</v>
      </c>
      <c r="D19" s="558">
        <v>256724</v>
      </c>
    </row>
    <row r="20" spans="1:4" s="518" customFormat="1" ht="12">
      <c r="A20" s="557" t="s">
        <v>649</v>
      </c>
      <c r="B20" s="557" t="s">
        <v>651</v>
      </c>
      <c r="C20" s="558">
        <v>385</v>
      </c>
      <c r="D20" s="558">
        <v>389</v>
      </c>
    </row>
    <row r="21" spans="1:4" s="518" customFormat="1" ht="12.75" customHeight="1" thickBot="1">
      <c r="A21" s="214"/>
      <c r="B21" s="214"/>
      <c r="C21" s="559">
        <f>SUM(C19:C20)</f>
        <v>248059</v>
      </c>
      <c r="D21" s="559">
        <f>SUM(D19:D20)</f>
        <v>257113</v>
      </c>
    </row>
    <row r="22" spans="1:3" s="61" customFormat="1" ht="15.75" thickTop="1">
      <c r="A22" s="51"/>
      <c r="B22" s="51"/>
      <c r="C22" s="51"/>
    </row>
    <row r="23" spans="1:2" s="233" customFormat="1" ht="13.5" thickBot="1">
      <c r="A23" s="235"/>
      <c r="B23" s="235"/>
    </row>
    <row r="24" spans="1:7" ht="16.5" thickTop="1">
      <c r="A24" s="712"/>
      <c r="B24" s="712"/>
      <c r="C24" s="663" t="s">
        <v>232</v>
      </c>
      <c r="D24" s="663"/>
      <c r="F24" s="663" t="s">
        <v>233</v>
      </c>
      <c r="G24" s="663"/>
    </row>
    <row r="25" spans="1:7" ht="14.25">
      <c r="A25" s="716"/>
      <c r="B25" s="716"/>
      <c r="C25" s="375">
        <v>43008</v>
      </c>
      <c r="D25" s="375">
        <v>42735</v>
      </c>
      <c r="F25" s="375">
        <f>C25</f>
        <v>43008</v>
      </c>
      <c r="G25" s="375">
        <f>D25</f>
        <v>42735</v>
      </c>
    </row>
    <row r="26" spans="1:7" ht="14.25">
      <c r="A26" s="9"/>
      <c r="B26" s="53"/>
      <c r="C26" s="10" t="s">
        <v>57</v>
      </c>
      <c r="D26" s="10" t="s">
        <v>57</v>
      </c>
      <c r="F26" s="10" t="str">
        <f>C26</f>
        <v>EUR'000</v>
      </c>
      <c r="G26" s="10" t="str">
        <f>D26</f>
        <v>EUR'000</v>
      </c>
    </row>
    <row r="27" spans="1:7" ht="5.25" customHeight="1">
      <c r="A27" s="9"/>
      <c r="B27" s="53"/>
      <c r="C27" s="9"/>
      <c r="D27" s="9"/>
      <c r="F27" s="9"/>
      <c r="G27" s="68"/>
    </row>
    <row r="28" spans="1:7" ht="25.5">
      <c r="A28" s="235" t="s">
        <v>552</v>
      </c>
      <c r="B28" s="235" t="s">
        <v>551</v>
      </c>
      <c r="C28" s="9"/>
      <c r="D28" s="9"/>
      <c r="F28" s="9"/>
      <c r="G28" s="68"/>
    </row>
    <row r="29" spans="1:7" ht="15">
      <c r="A29" s="564" t="s">
        <v>554</v>
      </c>
      <c r="B29" s="564"/>
      <c r="C29" s="116"/>
      <c r="D29" s="116"/>
      <c r="E29" s="563"/>
      <c r="F29" s="116"/>
      <c r="G29" s="186"/>
    </row>
    <row r="30" spans="1:7" ht="14.25">
      <c r="A30" s="551" t="s">
        <v>652</v>
      </c>
      <c r="B30" s="551" t="s">
        <v>660</v>
      </c>
      <c r="C30" s="244" t="s">
        <v>575</v>
      </c>
      <c r="D30" s="244" t="s">
        <v>575</v>
      </c>
      <c r="F30" s="244" t="s">
        <v>575</v>
      </c>
      <c r="G30" s="95">
        <v>16682</v>
      </c>
    </row>
    <row r="31" spans="1:7" s="518" customFormat="1" ht="15" customHeight="1">
      <c r="A31" s="45"/>
      <c r="B31" s="45"/>
      <c r="C31" s="556" t="s">
        <v>575</v>
      </c>
      <c r="D31" s="556" t="s">
        <v>575</v>
      </c>
      <c r="F31" s="556" t="s">
        <v>575</v>
      </c>
      <c r="G31" s="556">
        <f>SUM(G30)</f>
        <v>16682</v>
      </c>
    </row>
    <row r="32" spans="1:7" ht="14.25">
      <c r="A32" s="565"/>
      <c r="B32" s="565"/>
      <c r="C32" s="98"/>
      <c r="D32" s="98"/>
      <c r="F32" s="98"/>
      <c r="G32" s="98"/>
    </row>
    <row r="33" spans="1:7" ht="15">
      <c r="A33" s="564" t="s">
        <v>553</v>
      </c>
      <c r="B33" s="564" t="s">
        <v>657</v>
      </c>
      <c r="C33" s="116"/>
      <c r="D33" s="116"/>
      <c r="E33" s="563"/>
      <c r="F33" s="116"/>
      <c r="G33" s="186"/>
    </row>
    <row r="34" spans="1:7" ht="14.25">
      <c r="A34" s="551" t="s">
        <v>653</v>
      </c>
      <c r="B34" s="551" t="s">
        <v>659</v>
      </c>
      <c r="C34" s="244" t="s">
        <v>575</v>
      </c>
      <c r="D34" s="244" t="s">
        <v>575</v>
      </c>
      <c r="F34" s="244">
        <v>19842</v>
      </c>
      <c r="G34" s="95">
        <v>14851</v>
      </c>
    </row>
    <row r="35" spans="1:7" s="518" customFormat="1" ht="15" customHeight="1">
      <c r="A35" s="45"/>
      <c r="B35" s="45"/>
      <c r="C35" s="556" t="s">
        <v>575</v>
      </c>
      <c r="D35" s="556" t="s">
        <v>575</v>
      </c>
      <c r="F35" s="556">
        <f>SUM(F34)</f>
        <v>19842</v>
      </c>
      <c r="G35" s="556">
        <f>SUM(G34)</f>
        <v>14851</v>
      </c>
    </row>
    <row r="36" spans="1:7" ht="14.25">
      <c r="A36" s="565"/>
      <c r="B36" s="565"/>
      <c r="C36" s="98"/>
      <c r="D36" s="98"/>
      <c r="F36" s="98"/>
      <c r="G36" s="98"/>
    </row>
    <row r="37" spans="1:7" ht="15">
      <c r="A37" s="564" t="s">
        <v>555</v>
      </c>
      <c r="B37" s="564" t="s">
        <v>658</v>
      </c>
      <c r="C37" s="116"/>
      <c r="D37" s="116"/>
      <c r="E37" s="563"/>
      <c r="F37" s="116"/>
      <c r="G37" s="186"/>
    </row>
    <row r="38" spans="1:7" ht="14.25">
      <c r="A38" s="551" t="s">
        <v>655</v>
      </c>
      <c r="B38" s="551" t="s">
        <v>656</v>
      </c>
      <c r="C38" s="244" t="s">
        <v>575</v>
      </c>
      <c r="D38" s="244" t="s">
        <v>575</v>
      </c>
      <c r="F38" s="244">
        <v>27864</v>
      </c>
      <c r="G38" s="95">
        <v>33267</v>
      </c>
    </row>
    <row r="39" spans="1:7" ht="14.25">
      <c r="A39" s="551" t="s">
        <v>654</v>
      </c>
      <c r="B39" s="551" t="s">
        <v>671</v>
      </c>
      <c r="C39" s="244">
        <v>194</v>
      </c>
      <c r="D39" s="244">
        <v>236</v>
      </c>
      <c r="F39" s="244">
        <v>81</v>
      </c>
      <c r="G39" s="95">
        <v>98</v>
      </c>
    </row>
    <row r="40" spans="1:7" s="518" customFormat="1" ht="15" customHeight="1" thickBot="1">
      <c r="A40" s="214"/>
      <c r="B40" s="214"/>
      <c r="C40" s="520">
        <f>SUM(C38,C39)</f>
        <v>194</v>
      </c>
      <c r="D40" s="520">
        <f>SUM(D38,D39)</f>
        <v>236</v>
      </c>
      <c r="F40" s="520">
        <f>SUM(F38,F39)</f>
        <v>27945</v>
      </c>
      <c r="G40" s="520">
        <f>SUM(G38,G39)</f>
        <v>33365</v>
      </c>
    </row>
    <row r="41" spans="1:2" ht="15" thickTop="1">
      <c r="A41" s="566" t="s">
        <v>556</v>
      </c>
      <c r="B41" s="597" t="s">
        <v>661</v>
      </c>
    </row>
    <row r="42" spans="1:2" ht="14.25">
      <c r="A42" s="566" t="s">
        <v>557</v>
      </c>
      <c r="B42" s="597" t="s">
        <v>662</v>
      </c>
    </row>
    <row r="43" spans="1:2" ht="14.25">
      <c r="A43" s="614"/>
      <c r="B43" s="614"/>
    </row>
    <row r="44" ht="6.75" customHeight="1" thickBot="1"/>
    <row r="45" spans="1:7" ht="16.5" thickTop="1">
      <c r="A45" s="712"/>
      <c r="B45" s="712"/>
      <c r="C45" s="663" t="str">
        <f>C24</f>
        <v>Koncerns / Group</v>
      </c>
      <c r="D45" s="663"/>
      <c r="F45" s="663" t="str">
        <f>F24</f>
        <v>Sabiedrība / Company</v>
      </c>
      <c r="G45" s="663"/>
    </row>
    <row r="46" spans="1:7" ht="14.25">
      <c r="A46" s="716"/>
      <c r="B46" s="716"/>
      <c r="C46" s="375">
        <f>C25</f>
        <v>43008</v>
      </c>
      <c r="D46" s="375">
        <f>D25</f>
        <v>42735</v>
      </c>
      <c r="F46" s="375">
        <f>F25</f>
        <v>43008</v>
      </c>
      <c r="G46" s="375">
        <f>G25</f>
        <v>42735</v>
      </c>
    </row>
    <row r="47" spans="1:7" ht="14.25">
      <c r="A47" s="9"/>
      <c r="B47" s="53"/>
      <c r="C47" s="10" t="str">
        <f>C10</f>
        <v>EUR'000</v>
      </c>
      <c r="D47" s="10" t="str">
        <f>D10</f>
        <v>EUR'000</v>
      </c>
      <c r="F47" s="10" t="str">
        <f>C47</f>
        <v>EUR'000</v>
      </c>
      <c r="G47" s="10" t="str">
        <f>D47</f>
        <v>EUR'000</v>
      </c>
    </row>
    <row r="48" ht="7.5" customHeight="1"/>
    <row r="49" spans="1:7" ht="25.5">
      <c r="A49" s="235" t="s">
        <v>559</v>
      </c>
      <c r="B49" s="567" t="s">
        <v>558</v>
      </c>
      <c r="C49" s="9"/>
      <c r="D49" s="9"/>
      <c r="F49" s="9"/>
      <c r="G49" s="68"/>
    </row>
    <row r="50" spans="1:7" ht="14.25">
      <c r="A50" s="551" t="s">
        <v>663</v>
      </c>
      <c r="B50" s="551" t="s">
        <v>666</v>
      </c>
      <c r="C50" s="244" t="s">
        <v>575</v>
      </c>
      <c r="D50" s="244" t="s">
        <v>575</v>
      </c>
      <c r="F50" s="244">
        <v>2171</v>
      </c>
      <c r="G50" s="95">
        <v>5581</v>
      </c>
    </row>
    <row r="51" spans="1:7" ht="14.25">
      <c r="A51" s="551" t="s">
        <v>664</v>
      </c>
      <c r="B51" s="551" t="s">
        <v>667</v>
      </c>
      <c r="C51" s="244" t="s">
        <v>575</v>
      </c>
      <c r="D51" s="244" t="s">
        <v>575</v>
      </c>
      <c r="F51" s="244">
        <v>1678</v>
      </c>
      <c r="G51" s="95">
        <v>2170</v>
      </c>
    </row>
    <row r="52" spans="1:7" s="518" customFormat="1" ht="15" customHeight="1">
      <c r="A52" s="45"/>
      <c r="B52" s="45"/>
      <c r="C52" s="556" t="s">
        <v>575</v>
      </c>
      <c r="D52" s="556" t="s">
        <v>575</v>
      </c>
      <c r="F52" s="556">
        <f>SUM(F50,F51)</f>
        <v>3849</v>
      </c>
      <c r="G52" s="556">
        <f>SUM(G50,G51)</f>
        <v>7751</v>
      </c>
    </row>
    <row r="54" spans="1:7" ht="25.5">
      <c r="A54" s="235" t="s">
        <v>561</v>
      </c>
      <c r="B54" s="567" t="s">
        <v>560</v>
      </c>
      <c r="C54" s="9"/>
      <c r="D54" s="9"/>
      <c r="F54" s="9"/>
      <c r="G54" s="68"/>
    </row>
    <row r="55" spans="1:7" ht="14.25">
      <c r="A55" s="551" t="s">
        <v>665</v>
      </c>
      <c r="B55" s="551" t="s">
        <v>668</v>
      </c>
      <c r="C55" s="244" t="s">
        <v>575</v>
      </c>
      <c r="D55" s="244" t="s">
        <v>575</v>
      </c>
      <c r="F55" s="244">
        <v>1763</v>
      </c>
      <c r="G55" s="95">
        <v>826</v>
      </c>
    </row>
    <row r="56" spans="1:7" s="518" customFormat="1" ht="15" customHeight="1" thickBot="1">
      <c r="A56" s="214"/>
      <c r="B56" s="214"/>
      <c r="C56" s="520" t="s">
        <v>575</v>
      </c>
      <c r="D56" s="520" t="s">
        <v>575</v>
      </c>
      <c r="F56" s="520">
        <f>SUM(F55)</f>
        <v>1763</v>
      </c>
      <c r="G56" s="520">
        <f>SUM(G55)</f>
        <v>826</v>
      </c>
    </row>
    <row r="57" ht="15" thickTop="1"/>
    <row r="58" spans="1:256" s="61" customFormat="1" ht="15">
      <c r="A58" s="235" t="s">
        <v>568</v>
      </c>
      <c r="B58" s="567" t="s">
        <v>573</v>
      </c>
      <c r="C58" s="9"/>
      <c r="D58" s="9"/>
      <c r="E58" s="124"/>
      <c r="F58" s="9"/>
      <c r="G58" s="68"/>
      <c r="H58" s="235"/>
      <c r="I58" s="567"/>
      <c r="J58" s="9"/>
      <c r="K58" s="9"/>
      <c r="L58" s="124"/>
      <c r="M58" s="9"/>
      <c r="N58" s="68"/>
      <c r="O58" s="235"/>
      <c r="P58" s="567"/>
      <c r="Q58" s="9"/>
      <c r="R58" s="9"/>
      <c r="S58" s="124"/>
      <c r="T58" s="9"/>
      <c r="U58" s="68"/>
      <c r="V58" s="235"/>
      <c r="W58" s="567"/>
      <c r="X58" s="9"/>
      <c r="Y58" s="9"/>
      <c r="Z58" s="124"/>
      <c r="AA58" s="9"/>
      <c r="AB58" s="68"/>
      <c r="AC58" s="235"/>
      <c r="AD58" s="567"/>
      <c r="AE58" s="9"/>
      <c r="AF58" s="9"/>
      <c r="AG58" s="124"/>
      <c r="AH58" s="9"/>
      <c r="AI58" s="68"/>
      <c r="AJ58" s="235"/>
      <c r="AK58" s="567"/>
      <c r="AL58" s="9"/>
      <c r="AM58" s="9"/>
      <c r="AN58" s="124"/>
      <c r="AO58" s="9"/>
      <c r="AP58" s="68"/>
      <c r="AQ58" s="235"/>
      <c r="AR58" s="567"/>
      <c r="AS58" s="9"/>
      <c r="AT58" s="9"/>
      <c r="AU58" s="124"/>
      <c r="AV58" s="9"/>
      <c r="AW58" s="68"/>
      <c r="AX58" s="235"/>
      <c r="AY58" s="567"/>
      <c r="AZ58" s="9"/>
      <c r="BA58" s="9"/>
      <c r="BB58" s="124"/>
      <c r="BC58" s="9"/>
      <c r="BD58" s="68"/>
      <c r="BE58" s="235"/>
      <c r="BF58" s="567"/>
      <c r="BG58" s="9"/>
      <c r="BH58" s="9"/>
      <c r="BI58" s="124"/>
      <c r="BJ58" s="9"/>
      <c r="BK58" s="68"/>
      <c r="BL58" s="235"/>
      <c r="BM58" s="567"/>
      <c r="BN58" s="9"/>
      <c r="BO58" s="9"/>
      <c r="BP58" s="124"/>
      <c r="BQ58" s="9"/>
      <c r="BR58" s="68"/>
      <c r="BS58" s="235"/>
      <c r="BT58" s="567"/>
      <c r="BU58" s="9"/>
      <c r="BV58" s="9"/>
      <c r="BW58" s="124"/>
      <c r="BX58" s="9"/>
      <c r="BY58" s="68"/>
      <c r="BZ58" s="235"/>
      <c r="CA58" s="567"/>
      <c r="CB58" s="9"/>
      <c r="CC58" s="9"/>
      <c r="CD58" s="124"/>
      <c r="CE58" s="9"/>
      <c r="CF58" s="68"/>
      <c r="CG58" s="235"/>
      <c r="CH58" s="567"/>
      <c r="CI58" s="9"/>
      <c r="CJ58" s="9"/>
      <c r="CK58" s="124"/>
      <c r="CL58" s="9"/>
      <c r="CM58" s="68"/>
      <c r="CN58" s="235"/>
      <c r="CO58" s="567"/>
      <c r="CP58" s="9"/>
      <c r="CQ58" s="9"/>
      <c r="CR58" s="124"/>
      <c r="CS58" s="9"/>
      <c r="CT58" s="68"/>
      <c r="CU58" s="235"/>
      <c r="CV58" s="567"/>
      <c r="CW58" s="9"/>
      <c r="CX58" s="9"/>
      <c r="CY58" s="124"/>
      <c r="CZ58" s="9"/>
      <c r="DA58" s="68"/>
      <c r="DB58" s="235"/>
      <c r="DC58" s="567"/>
      <c r="DD58" s="9"/>
      <c r="DE58" s="9"/>
      <c r="DF58" s="124"/>
      <c r="DG58" s="9"/>
      <c r="DH58" s="68"/>
      <c r="DI58" s="235"/>
      <c r="DJ58" s="567"/>
      <c r="DK58" s="9"/>
      <c r="DL58" s="9"/>
      <c r="DM58" s="124"/>
      <c r="DN58" s="9"/>
      <c r="DO58" s="68"/>
      <c r="DP58" s="235"/>
      <c r="DQ58" s="567"/>
      <c r="DR58" s="9"/>
      <c r="DS58" s="9"/>
      <c r="DT58" s="124"/>
      <c r="DU58" s="9"/>
      <c r="DV58" s="68"/>
      <c r="DW58" s="235"/>
      <c r="DX58" s="567"/>
      <c r="DY58" s="9"/>
      <c r="DZ58" s="9"/>
      <c r="EA58" s="124"/>
      <c r="EB58" s="9"/>
      <c r="EC58" s="68"/>
      <c r="ED58" s="235"/>
      <c r="EE58" s="567"/>
      <c r="EF58" s="9"/>
      <c r="EG58" s="9"/>
      <c r="EH58" s="124"/>
      <c r="EI58" s="9"/>
      <c r="EJ58" s="68"/>
      <c r="EK58" s="235"/>
      <c r="EL58" s="567"/>
      <c r="EM58" s="9"/>
      <c r="EN58" s="9"/>
      <c r="EO58" s="124"/>
      <c r="EP58" s="9"/>
      <c r="EQ58" s="68"/>
      <c r="ER58" s="235"/>
      <c r="ES58" s="567"/>
      <c r="ET58" s="9"/>
      <c r="EU58" s="9"/>
      <c r="EV58" s="124"/>
      <c r="EW58" s="9"/>
      <c r="EX58" s="68"/>
      <c r="EY58" s="235"/>
      <c r="EZ58" s="567"/>
      <c r="FA58" s="9"/>
      <c r="FB58" s="9"/>
      <c r="FC58" s="124"/>
      <c r="FD58" s="9"/>
      <c r="FE58" s="68"/>
      <c r="FF58" s="235"/>
      <c r="FG58" s="567"/>
      <c r="FH58" s="9"/>
      <c r="FI58" s="9"/>
      <c r="FJ58" s="124"/>
      <c r="FK58" s="9"/>
      <c r="FL58" s="68"/>
      <c r="FM58" s="235"/>
      <c r="FN58" s="567"/>
      <c r="FO58" s="9"/>
      <c r="FP58" s="9"/>
      <c r="FQ58" s="124"/>
      <c r="FR58" s="9"/>
      <c r="FS58" s="68"/>
      <c r="FT58" s="235"/>
      <c r="FU58" s="567"/>
      <c r="FV58" s="9"/>
      <c r="FW58" s="9"/>
      <c r="FX58" s="124"/>
      <c r="FY58" s="9"/>
      <c r="FZ58" s="68"/>
      <c r="GA58" s="235"/>
      <c r="GB58" s="567"/>
      <c r="GC58" s="9"/>
      <c r="GD58" s="9"/>
      <c r="GE58" s="124"/>
      <c r="GF58" s="9"/>
      <c r="GG58" s="68"/>
      <c r="GH58" s="235"/>
      <c r="GI58" s="567"/>
      <c r="GJ58" s="9"/>
      <c r="GK58" s="9"/>
      <c r="GL58" s="124"/>
      <c r="GM58" s="9"/>
      <c r="GN58" s="68"/>
      <c r="GO58" s="235"/>
      <c r="GP58" s="567"/>
      <c r="GQ58" s="9"/>
      <c r="GR58" s="9"/>
      <c r="GS58" s="124"/>
      <c r="GT58" s="9"/>
      <c r="GU58" s="68"/>
      <c r="GV58" s="235"/>
      <c r="GW58" s="567"/>
      <c r="GX58" s="9"/>
      <c r="GY58" s="9"/>
      <c r="GZ58" s="124"/>
      <c r="HA58" s="9"/>
      <c r="HB58" s="68"/>
      <c r="HC58" s="235"/>
      <c r="HD58" s="567"/>
      <c r="HE58" s="9"/>
      <c r="HF58" s="9"/>
      <c r="HG58" s="124"/>
      <c r="HH58" s="9"/>
      <c r="HI58" s="68"/>
      <c r="HJ58" s="235"/>
      <c r="HK58" s="567"/>
      <c r="HL58" s="9"/>
      <c r="HM58" s="9"/>
      <c r="HN58" s="124"/>
      <c r="HO58" s="9"/>
      <c r="HP58" s="68"/>
      <c r="HQ58" s="235"/>
      <c r="HR58" s="567"/>
      <c r="HS58" s="9"/>
      <c r="HT58" s="9"/>
      <c r="HU58" s="124"/>
      <c r="HV58" s="9"/>
      <c r="HW58" s="68"/>
      <c r="HX58" s="235"/>
      <c r="HY58" s="567"/>
      <c r="HZ58" s="9"/>
      <c r="IA58" s="9"/>
      <c r="IB58" s="124"/>
      <c r="IC58" s="9"/>
      <c r="ID58" s="68"/>
      <c r="IE58" s="235"/>
      <c r="IF58" s="567"/>
      <c r="IG58" s="9"/>
      <c r="IH58" s="9"/>
      <c r="II58" s="124"/>
      <c r="IJ58" s="9"/>
      <c r="IK58" s="68"/>
      <c r="IL58" s="235"/>
      <c r="IM58" s="567"/>
      <c r="IN58" s="9"/>
      <c r="IO58" s="9"/>
      <c r="IP58" s="124"/>
      <c r="IQ58" s="9"/>
      <c r="IR58" s="68"/>
      <c r="IS58" s="235"/>
      <c r="IT58" s="567"/>
      <c r="IU58" s="9"/>
      <c r="IV58" s="9"/>
    </row>
    <row r="59" s="61" customFormat="1" ht="5.25" customHeight="1"/>
    <row r="60" spans="1:4" s="61" customFormat="1" ht="15.75" thickBot="1">
      <c r="A60" s="529" t="s">
        <v>572</v>
      </c>
      <c r="B60" s="581" t="s">
        <v>574</v>
      </c>
      <c r="C60" s="582"/>
      <c r="D60" s="518"/>
    </row>
    <row r="61" spans="1:4" s="234" customFormat="1" ht="16.5" customHeight="1" thickTop="1">
      <c r="A61" s="728"/>
      <c r="B61" s="728"/>
      <c r="C61" s="663" t="s">
        <v>233</v>
      </c>
      <c r="D61" s="663" t="e">
        <f>#REF!</f>
        <v>#REF!</v>
      </c>
    </row>
    <row r="62" spans="1:4" s="234" customFormat="1" ht="14.25" customHeight="1">
      <c r="A62" s="730"/>
      <c r="B62" s="730"/>
      <c r="C62" s="550">
        <v>43008</v>
      </c>
      <c r="D62" s="550">
        <v>42735</v>
      </c>
    </row>
    <row r="63" spans="1:4" s="234" customFormat="1" ht="12">
      <c r="A63" s="516"/>
      <c r="B63" s="516"/>
      <c r="C63" s="10" t="s">
        <v>57</v>
      </c>
      <c r="D63" s="10" t="str">
        <f>C63</f>
        <v>EUR'000</v>
      </c>
    </row>
    <row r="64" spans="1:4" s="61" customFormat="1" ht="15">
      <c r="A64" s="568" t="s">
        <v>243</v>
      </c>
      <c r="B64" s="568" t="s">
        <v>615</v>
      </c>
      <c r="C64" s="568"/>
      <c r="D64" s="572"/>
    </row>
    <row r="65" spans="1:4" s="234" customFormat="1" ht="13.5" customHeight="1">
      <c r="A65" s="573" t="s">
        <v>458</v>
      </c>
      <c r="B65" s="573" t="s">
        <v>459</v>
      </c>
      <c r="C65" s="574">
        <v>325071</v>
      </c>
      <c r="D65" s="574">
        <v>313497</v>
      </c>
    </row>
    <row r="66" spans="1:4" s="234" customFormat="1" ht="13.5" customHeight="1">
      <c r="A66" s="570" t="s">
        <v>454</v>
      </c>
      <c r="B66" s="570" t="s">
        <v>455</v>
      </c>
      <c r="C66" s="547">
        <v>56882</v>
      </c>
      <c r="D66" s="547">
        <v>63883</v>
      </c>
    </row>
    <row r="67" spans="1:4" s="234" customFormat="1" ht="13.5" customHeight="1">
      <c r="A67" s="45" t="s">
        <v>562</v>
      </c>
      <c r="B67" s="45" t="s">
        <v>669</v>
      </c>
      <c r="C67" s="575">
        <f>SUM(C65:C66)</f>
        <v>381953</v>
      </c>
      <c r="D67" s="575">
        <f>SUM(D65:D66)</f>
        <v>377380</v>
      </c>
    </row>
    <row r="68" spans="1:4" s="61" customFormat="1" ht="15">
      <c r="A68" s="576"/>
      <c r="B68" s="576"/>
      <c r="C68" s="577"/>
      <c r="D68" s="577"/>
    </row>
    <row r="69" spans="1:4" s="61" customFormat="1" ht="15">
      <c r="A69" s="568" t="s">
        <v>563</v>
      </c>
      <c r="B69" s="568" t="s">
        <v>670</v>
      </c>
      <c r="C69" s="568"/>
      <c r="D69" s="572"/>
    </row>
    <row r="70" spans="1:4" s="234" customFormat="1" ht="13.5" customHeight="1">
      <c r="A70" s="570" t="s">
        <v>458</v>
      </c>
      <c r="B70" s="570" t="s">
        <v>459</v>
      </c>
      <c r="C70" s="547">
        <v>55730</v>
      </c>
      <c r="D70" s="547">
        <v>48880</v>
      </c>
    </row>
    <row r="71" spans="1:4" s="234" customFormat="1" ht="13.5" customHeight="1">
      <c r="A71" s="570" t="s">
        <v>454</v>
      </c>
      <c r="B71" s="570" t="s">
        <v>455</v>
      </c>
      <c r="C71" s="547">
        <v>9918</v>
      </c>
      <c r="D71" s="547">
        <v>11345</v>
      </c>
    </row>
    <row r="72" spans="1:4" s="61" customFormat="1" ht="15">
      <c r="A72" s="576"/>
      <c r="B72" s="576"/>
      <c r="C72" s="577"/>
      <c r="D72" s="577"/>
    </row>
    <row r="73" spans="1:4" s="61" customFormat="1" ht="15">
      <c r="A73" s="568" t="s">
        <v>248</v>
      </c>
      <c r="B73" s="568" t="s">
        <v>247</v>
      </c>
      <c r="C73" s="572"/>
      <c r="D73" s="572"/>
    </row>
    <row r="74" spans="1:4" s="234" customFormat="1" ht="13.5" customHeight="1">
      <c r="A74" s="570" t="s">
        <v>454</v>
      </c>
      <c r="B74" s="570" t="s">
        <v>455</v>
      </c>
      <c r="C74" s="547">
        <v>15547</v>
      </c>
      <c r="D74" s="547">
        <v>3678</v>
      </c>
    </row>
    <row r="75" spans="1:4" s="234" customFormat="1" ht="13.5" customHeight="1">
      <c r="A75" s="570" t="s">
        <v>458</v>
      </c>
      <c r="B75" s="570" t="s">
        <v>459</v>
      </c>
      <c r="C75" s="547">
        <v>12468</v>
      </c>
      <c r="D75" s="547">
        <v>41651</v>
      </c>
    </row>
    <row r="76" spans="1:4" s="234" customFormat="1" ht="13.5" customHeight="1">
      <c r="A76" s="578" t="s">
        <v>465</v>
      </c>
      <c r="B76" s="570" t="s">
        <v>465</v>
      </c>
      <c r="C76" s="547">
        <v>4817</v>
      </c>
      <c r="D76" s="547">
        <v>5046</v>
      </c>
    </row>
    <row r="77" spans="1:4" s="234" customFormat="1" ht="13.5" customHeight="1">
      <c r="A77" s="578" t="s">
        <v>470</v>
      </c>
      <c r="B77" s="570" t="s">
        <v>470</v>
      </c>
      <c r="C77" s="547">
        <v>4329</v>
      </c>
      <c r="D77" s="547">
        <v>4788</v>
      </c>
    </row>
    <row r="78" spans="1:4" s="234" customFormat="1" ht="13.5" customHeight="1">
      <c r="A78" s="570" t="s">
        <v>569</v>
      </c>
      <c r="B78" s="570" t="s">
        <v>493</v>
      </c>
      <c r="C78" s="547">
        <v>130875</v>
      </c>
      <c r="D78" s="547">
        <v>129936</v>
      </c>
    </row>
    <row r="79" spans="1:4" s="234" customFormat="1" ht="13.5" customHeight="1">
      <c r="A79" s="45" t="s">
        <v>564</v>
      </c>
      <c r="B79" s="45" t="s">
        <v>565</v>
      </c>
      <c r="C79" s="575">
        <f>SUM(C70,C71,C74,C75,C76,C77,C78)</f>
        <v>233684</v>
      </c>
      <c r="D79" s="575">
        <f>SUM(D70,D71,D74,D75,D76,D77,D78)</f>
        <v>245324</v>
      </c>
    </row>
    <row r="80" spans="1:4" s="61" customFormat="1" ht="15.75" thickBot="1">
      <c r="A80" s="579" t="s">
        <v>566</v>
      </c>
      <c r="B80" s="579" t="s">
        <v>567</v>
      </c>
      <c r="C80" s="580">
        <f>SUM(C67,C79)</f>
        <v>615637</v>
      </c>
      <c r="D80" s="580">
        <f>SUM(D67,D79)</f>
        <v>622704</v>
      </c>
    </row>
    <row r="81" ht="7.5" customHeight="1" thickTop="1"/>
    <row r="82" spans="1:4" s="61" customFormat="1" ht="15.75" thickBot="1">
      <c r="A82" s="529" t="s">
        <v>571</v>
      </c>
      <c r="B82" s="529" t="s">
        <v>570</v>
      </c>
      <c r="C82" s="42"/>
      <c r="D82" s="42"/>
    </row>
    <row r="83" spans="1:5" s="61" customFormat="1" ht="16.5" thickTop="1">
      <c r="A83" s="674"/>
      <c r="B83" s="674"/>
      <c r="C83" s="676" t="str">
        <f>C8</f>
        <v>Sabiedrība / Company</v>
      </c>
      <c r="D83" s="676"/>
      <c r="E83" s="676"/>
    </row>
    <row r="84" spans="1:5" s="61" customFormat="1" ht="24">
      <c r="A84" s="675"/>
      <c r="B84" s="675"/>
      <c r="C84" s="521" t="str">
        <f>C9</f>
        <v>01/01-30/09/2017</v>
      </c>
      <c r="D84" s="521" t="str">
        <f>D9</f>
        <v>01/01-30/09/2016</v>
      </c>
      <c r="E84" s="522">
        <v>2016</v>
      </c>
    </row>
    <row r="85" spans="1:5" s="61" customFormat="1" ht="15">
      <c r="A85" s="333"/>
      <c r="B85" s="333"/>
      <c r="C85" s="524" t="str">
        <f>C10</f>
        <v>EUR'000</v>
      </c>
      <c r="D85" s="524" t="str">
        <f>D10</f>
        <v>EUR'000</v>
      </c>
      <c r="E85" s="524" t="str">
        <f>D85</f>
        <v>EUR'000</v>
      </c>
    </row>
    <row r="86" spans="1:5" s="61" customFormat="1" ht="3.75" customHeight="1">
      <c r="A86" s="333"/>
      <c r="B86" s="333"/>
      <c r="C86" s="524"/>
      <c r="D86" s="524"/>
      <c r="E86" s="524"/>
    </row>
    <row r="87" spans="1:5" s="61" customFormat="1" ht="15.75" customHeight="1">
      <c r="A87" s="568" t="s">
        <v>203</v>
      </c>
      <c r="B87" s="568" t="s">
        <v>204</v>
      </c>
      <c r="C87" s="569">
        <f>E90</f>
        <v>622704</v>
      </c>
      <c r="D87" s="569">
        <f>E87</f>
        <v>624577</v>
      </c>
      <c r="E87" s="569">
        <v>624577</v>
      </c>
    </row>
    <row r="88" spans="1:5" s="234" customFormat="1" ht="13.5" customHeight="1">
      <c r="A88" s="570" t="s">
        <v>709</v>
      </c>
      <c r="B88" s="570" t="s">
        <v>711</v>
      </c>
      <c r="C88" s="571">
        <v>-17063</v>
      </c>
      <c r="D88" s="547">
        <v>75000</v>
      </c>
      <c r="E88" s="547">
        <v>78446</v>
      </c>
    </row>
    <row r="89" spans="1:5" s="234" customFormat="1" ht="13.5" customHeight="1">
      <c r="A89" s="570" t="s">
        <v>710</v>
      </c>
      <c r="B89" s="570" t="s">
        <v>712</v>
      </c>
      <c r="C89" s="571">
        <v>9996</v>
      </c>
      <c r="D89" s="571">
        <v>-92400</v>
      </c>
      <c r="E89" s="571">
        <v>-80319</v>
      </c>
    </row>
    <row r="90" spans="1:5" s="61" customFormat="1" ht="15.75" thickBot="1">
      <c r="A90" s="583" t="s">
        <v>202</v>
      </c>
      <c r="B90" s="583" t="s">
        <v>205</v>
      </c>
      <c r="C90" s="584">
        <f>SUM(C87,C88,C89)</f>
        <v>615637</v>
      </c>
      <c r="D90" s="584">
        <f>SUM(D87,D88,D89)</f>
        <v>607177</v>
      </c>
      <c r="E90" s="584">
        <f>SUM(E87,E88,E89)</f>
        <v>622704</v>
      </c>
    </row>
    <row r="91" ht="15" thickTop="1"/>
  </sheetData>
  <sheetProtection password="9D4D" sheet="1" objects="1" scenarios="1"/>
  <mergeCells count="17">
    <mergeCell ref="A8:A9"/>
    <mergeCell ref="B8:B9"/>
    <mergeCell ref="C8:D8"/>
    <mergeCell ref="A24:A25"/>
    <mergeCell ref="B24:B25"/>
    <mergeCell ref="C24:D24"/>
    <mergeCell ref="A83:A84"/>
    <mergeCell ref="B83:B84"/>
    <mergeCell ref="C83:E83"/>
    <mergeCell ref="F24:G24"/>
    <mergeCell ref="A45:A46"/>
    <mergeCell ref="B45:B46"/>
    <mergeCell ref="C45:D45"/>
    <mergeCell ref="F45:G45"/>
    <mergeCell ref="A61:A62"/>
    <mergeCell ref="B61:B62"/>
    <mergeCell ref="C61:D61"/>
  </mergeCells>
  <printOptions/>
  <pageMargins left="0" right="0" top="0.7480314960629921" bottom="0.7874015748031497" header="0.11811023622047245" footer="0.11811023622047245"/>
  <pageSetup fitToHeight="4" fitToWidth="1"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A1:I47"/>
  <sheetViews>
    <sheetView showGridLines="0"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5" outlineLevelCol="1"/>
  <cols>
    <col min="1" max="1" width="65.57421875" style="63" customWidth="1"/>
    <col min="2" max="2" width="65.57421875" style="63" customWidth="1" outlineLevel="1"/>
    <col min="3" max="3" width="10.57421875" style="63" customWidth="1" outlineLevel="1"/>
    <col min="4" max="5" width="13.8515625" style="135" customWidth="1"/>
    <col min="6" max="6" width="2.28125" style="63" customWidth="1"/>
    <col min="7" max="8" width="13.8515625" style="135" customWidth="1"/>
    <col min="9" max="16384" width="9.140625" style="63" customWidth="1"/>
  </cols>
  <sheetData>
    <row r="1" spans="1:3" ht="12.75">
      <c r="A1" s="281" t="str">
        <f>'Galvenie darbības rādītāji'!A1</f>
        <v>LATVENERGO KONSOLIDĒTIE UN AS „LATVENERGO”</v>
      </c>
      <c r="B1" s="281" t="str">
        <f>'Galvenie darbības rādītāji'!B1</f>
        <v>LATVENERGO CONSOLIDATED AND LATVENERGO AS</v>
      </c>
      <c r="C1" s="281"/>
    </row>
    <row r="2" spans="1:3" ht="26.25" customHeight="1">
      <c r="A2" s="281" t="str">
        <f>'Galvenie darbības rādītāji'!A2</f>
        <v>NEREVIDĒTIE STARPPERIODU SAĪSINĀTIE FINANŠU PĀRSKATI PAR 9 MĒNEŠU PERIODU, KAS BEIDZAS 2017. GADA 30. SEPTEMBRĪ</v>
      </c>
      <c r="B2" s="281" t="str">
        <f>'Galvenie darbības rādītāji'!B2</f>
        <v>UNAUDITED CONDENSED INTERIM FINANCIAL STATEMENTS FOR THE 9–MONTH PERIOD ENDING 30 SEPTEMBER 2017</v>
      </c>
      <c r="C2" s="281"/>
    </row>
    <row r="3" spans="2:3" ht="6.75" customHeight="1">
      <c r="B3" s="152"/>
      <c r="C3" s="152"/>
    </row>
    <row r="4" ht="20.25">
      <c r="A4" s="64" t="s">
        <v>229</v>
      </c>
    </row>
    <row r="5" spans="1:3" ht="21" thickBot="1">
      <c r="A5" s="64" t="s">
        <v>230</v>
      </c>
      <c r="B5" s="152"/>
      <c r="C5" s="152"/>
    </row>
    <row r="6" spans="1:8" ht="18" customHeight="1" thickTop="1">
      <c r="A6" s="638"/>
      <c r="B6" s="638"/>
      <c r="C6" s="643" t="s">
        <v>576</v>
      </c>
      <c r="D6" s="640" t="s">
        <v>232</v>
      </c>
      <c r="E6" s="640"/>
      <c r="G6" s="640" t="s">
        <v>233</v>
      </c>
      <c r="H6" s="640"/>
    </row>
    <row r="7" spans="1:8" ht="23.25" customHeight="1">
      <c r="A7" s="639"/>
      <c r="B7" s="639"/>
      <c r="C7" s="644"/>
      <c r="D7" s="299" t="s">
        <v>679</v>
      </c>
      <c r="E7" s="299" t="s">
        <v>680</v>
      </c>
      <c r="G7" s="299" t="s">
        <v>679</v>
      </c>
      <c r="H7" s="299" t="s">
        <v>680</v>
      </c>
    </row>
    <row r="8" spans="1:8" ht="13.5" customHeight="1">
      <c r="A8" s="182"/>
      <c r="B8" s="183"/>
      <c r="C8" s="450"/>
      <c r="D8" s="137" t="s">
        <v>57</v>
      </c>
      <c r="E8" s="137" t="s">
        <v>57</v>
      </c>
      <c r="G8" s="137" t="s">
        <v>57</v>
      </c>
      <c r="H8" s="137" t="s">
        <v>57</v>
      </c>
    </row>
    <row r="9" spans="1:8" ht="6.75" customHeight="1">
      <c r="A9" s="182"/>
      <c r="B9" s="183"/>
      <c r="C9" s="450"/>
      <c r="D9" s="137"/>
      <c r="E9" s="137"/>
      <c r="G9" s="137"/>
      <c r="H9" s="137"/>
    </row>
    <row r="10" spans="1:8" ht="12.75">
      <c r="A10" s="77" t="s">
        <v>0</v>
      </c>
      <c r="B10" s="77" t="s">
        <v>59</v>
      </c>
      <c r="C10" s="451">
        <v>4</v>
      </c>
      <c r="D10" s="151">
        <v>679179</v>
      </c>
      <c r="E10" s="151">
        <v>678203</v>
      </c>
      <c r="G10" s="151">
        <v>362822</v>
      </c>
      <c r="H10" s="151">
        <v>368946</v>
      </c>
    </row>
    <row r="11" spans="1:9" ht="12.75">
      <c r="A11" s="78" t="s">
        <v>1</v>
      </c>
      <c r="B11" s="78" t="s">
        <v>60</v>
      </c>
      <c r="C11" s="452"/>
      <c r="D11" s="156">
        <v>5002</v>
      </c>
      <c r="E11" s="156">
        <v>4818</v>
      </c>
      <c r="G11" s="156">
        <v>3374</v>
      </c>
      <c r="H11" s="156">
        <v>2343</v>
      </c>
      <c r="I11" s="594"/>
    </row>
    <row r="12" spans="1:8" ht="12.75">
      <c r="A12" s="78" t="s">
        <v>2</v>
      </c>
      <c r="B12" s="78" t="s">
        <v>153</v>
      </c>
      <c r="C12" s="452">
        <v>5</v>
      </c>
      <c r="D12" s="151">
        <v>-256600</v>
      </c>
      <c r="E12" s="156">
        <v>-274874</v>
      </c>
      <c r="G12" s="151">
        <v>-112229</v>
      </c>
      <c r="H12" s="156">
        <v>-126170</v>
      </c>
    </row>
    <row r="13" spans="1:8" ht="12.75">
      <c r="A13" s="78" t="s">
        <v>3</v>
      </c>
      <c r="B13" s="78" t="s">
        <v>61</v>
      </c>
      <c r="C13" s="452"/>
      <c r="D13" s="156">
        <v>-75993</v>
      </c>
      <c r="E13" s="156">
        <v>-72754</v>
      </c>
      <c r="G13" s="156">
        <v>-31686</v>
      </c>
      <c r="H13" s="156">
        <v>-29391</v>
      </c>
    </row>
    <row r="14" spans="1:8" ht="24">
      <c r="A14" s="147" t="s">
        <v>125</v>
      </c>
      <c r="B14" s="147" t="s">
        <v>154</v>
      </c>
      <c r="C14" s="453">
        <v>7</v>
      </c>
      <c r="D14" s="157">
        <v>-143676</v>
      </c>
      <c r="E14" s="157">
        <v>-171370</v>
      </c>
      <c r="G14" s="157">
        <v>-70003</v>
      </c>
      <c r="H14" s="157">
        <v>-68450</v>
      </c>
    </row>
    <row r="15" spans="1:8" ht="12.75">
      <c r="A15" s="78" t="s">
        <v>4</v>
      </c>
      <c r="B15" s="78" t="s">
        <v>62</v>
      </c>
      <c r="C15" s="452"/>
      <c r="D15" s="156">
        <v>-52597</v>
      </c>
      <c r="E15" s="156">
        <v>-47252</v>
      </c>
      <c r="G15" s="156">
        <v>-43747</v>
      </c>
      <c r="H15" s="156">
        <v>-38433</v>
      </c>
    </row>
    <row r="16" spans="1:8" ht="12.75">
      <c r="A16" s="79" t="s">
        <v>5</v>
      </c>
      <c r="B16" s="79" t="s">
        <v>63</v>
      </c>
      <c r="C16" s="454"/>
      <c r="D16" s="128">
        <f>SUM(D10:D15)</f>
        <v>155315</v>
      </c>
      <c r="E16" s="128">
        <f>SUM(E10:E15)</f>
        <v>116771</v>
      </c>
      <c r="G16" s="128">
        <f>SUM(G10:G15)</f>
        <v>108531</v>
      </c>
      <c r="H16" s="128">
        <f>SUM(H10:H15)</f>
        <v>108845</v>
      </c>
    </row>
    <row r="17" spans="1:8" ht="12.75">
      <c r="A17" s="80" t="s">
        <v>6</v>
      </c>
      <c r="B17" s="80" t="s">
        <v>64</v>
      </c>
      <c r="C17" s="455"/>
      <c r="D17" s="278">
        <v>941</v>
      </c>
      <c r="E17" s="278">
        <v>1788</v>
      </c>
      <c r="G17" s="278">
        <v>8535</v>
      </c>
      <c r="H17" s="278">
        <v>9629</v>
      </c>
    </row>
    <row r="18" spans="1:8" ht="12.75">
      <c r="A18" s="80" t="s">
        <v>7</v>
      </c>
      <c r="B18" s="80" t="s">
        <v>65</v>
      </c>
      <c r="C18" s="455"/>
      <c r="D18" s="278">
        <v>-8646</v>
      </c>
      <c r="E18" s="278">
        <v>-10935</v>
      </c>
      <c r="G18" s="278">
        <v>-9203</v>
      </c>
      <c r="H18" s="278">
        <v>-11378</v>
      </c>
    </row>
    <row r="19" spans="1:8" ht="12.75">
      <c r="A19" s="80" t="s">
        <v>234</v>
      </c>
      <c r="B19" s="80" t="s">
        <v>235</v>
      </c>
      <c r="C19" s="455"/>
      <c r="D19" s="139" t="s">
        <v>575</v>
      </c>
      <c r="E19" s="139" t="s">
        <v>575</v>
      </c>
      <c r="G19" s="278">
        <v>9111</v>
      </c>
      <c r="H19" s="139">
        <v>17033</v>
      </c>
    </row>
    <row r="20" spans="1:8" ht="12.75">
      <c r="A20" s="79" t="s">
        <v>182</v>
      </c>
      <c r="B20" s="79" t="s">
        <v>135</v>
      </c>
      <c r="C20" s="454"/>
      <c r="D20" s="128">
        <f>SUM(D16,D17,D18,D19)</f>
        <v>147610</v>
      </c>
      <c r="E20" s="128">
        <f>SUM(E16,E17,E18,E19)</f>
        <v>107624</v>
      </c>
      <c r="G20" s="128">
        <f>SUM(G16,G17,G18,G19)</f>
        <v>116974</v>
      </c>
      <c r="H20" s="128">
        <f>SUM(H16,H17,H18,H19)</f>
        <v>124129</v>
      </c>
    </row>
    <row r="21" spans="1:8" ht="12.75">
      <c r="A21" s="80" t="s">
        <v>8</v>
      </c>
      <c r="B21" s="80" t="s">
        <v>66</v>
      </c>
      <c r="C21" s="455">
        <v>6</v>
      </c>
      <c r="D21" s="168">
        <v>-22574</v>
      </c>
      <c r="E21" s="168">
        <v>-13227</v>
      </c>
      <c r="G21" s="168">
        <v>-17352</v>
      </c>
      <c r="H21" s="168">
        <v>-14593</v>
      </c>
    </row>
    <row r="22" spans="1:8" ht="13.5" thickBot="1">
      <c r="A22" s="184" t="s">
        <v>122</v>
      </c>
      <c r="B22" s="184" t="s">
        <v>67</v>
      </c>
      <c r="C22" s="456"/>
      <c r="D22" s="185">
        <f>SUM(D20,D21)</f>
        <v>125036</v>
      </c>
      <c r="E22" s="185">
        <f>SUM(E20,E21)</f>
        <v>94397</v>
      </c>
      <c r="G22" s="185">
        <f>SUM(G20,G21)</f>
        <v>99622</v>
      </c>
      <c r="H22" s="185">
        <f>SUM(H20,H21)</f>
        <v>109536</v>
      </c>
    </row>
    <row r="23" spans="1:8" ht="13.5" thickTop="1">
      <c r="A23" s="81" t="s">
        <v>240</v>
      </c>
      <c r="B23" s="81" t="s">
        <v>236</v>
      </c>
      <c r="C23" s="457"/>
      <c r="D23" s="168"/>
      <c r="E23" s="168"/>
      <c r="G23" s="168"/>
      <c r="H23" s="168"/>
    </row>
    <row r="24" spans="1:8" ht="12.75">
      <c r="A24" s="80" t="s">
        <v>241</v>
      </c>
      <c r="B24" s="80" t="s">
        <v>237</v>
      </c>
      <c r="C24" s="455"/>
      <c r="D24" s="168">
        <f>D22-D25</f>
        <v>124125</v>
      </c>
      <c r="E24" s="168">
        <f>E22-E25</f>
        <v>93685</v>
      </c>
      <c r="G24" s="278" t="s">
        <v>575</v>
      </c>
      <c r="H24" s="278" t="s">
        <v>575</v>
      </c>
    </row>
    <row r="25" spans="1:8" ht="12.75">
      <c r="A25" s="80" t="s">
        <v>242</v>
      </c>
      <c r="B25" s="80" t="s">
        <v>622</v>
      </c>
      <c r="C25" s="455"/>
      <c r="D25" s="168">
        <v>911</v>
      </c>
      <c r="E25" s="168">
        <v>712</v>
      </c>
      <c r="G25" s="278" t="s">
        <v>575</v>
      </c>
      <c r="H25" s="278" t="s">
        <v>575</v>
      </c>
    </row>
    <row r="26" spans="2:8" ht="10.5" customHeight="1">
      <c r="B26" s="152"/>
      <c r="C26" s="152"/>
      <c r="D26" s="140"/>
      <c r="E26" s="140"/>
      <c r="G26" s="140"/>
      <c r="H26" s="140"/>
    </row>
    <row r="27" spans="1:8" ht="19.5" customHeight="1">
      <c r="A27" s="64" t="s">
        <v>231</v>
      </c>
      <c r="D27" s="141"/>
      <c r="E27" s="141"/>
      <c r="G27" s="141"/>
      <c r="H27" s="141"/>
    </row>
    <row r="28" spans="1:8" ht="21" thickBot="1">
      <c r="A28" s="64" t="s">
        <v>287</v>
      </c>
      <c r="B28" s="152"/>
      <c r="C28" s="152"/>
      <c r="D28" s="136"/>
      <c r="E28" s="136"/>
      <c r="G28" s="136"/>
      <c r="H28" s="136"/>
    </row>
    <row r="29" spans="1:8" ht="18.75" customHeight="1" thickTop="1">
      <c r="A29" s="638"/>
      <c r="B29" s="641"/>
      <c r="C29" s="643" t="s">
        <v>576</v>
      </c>
      <c r="D29" s="640" t="str">
        <f>D6</f>
        <v>Koncerns / Group</v>
      </c>
      <c r="E29" s="640"/>
      <c r="G29" s="640" t="str">
        <f>G6</f>
        <v>Sabiedrība / Company</v>
      </c>
      <c r="H29" s="640"/>
    </row>
    <row r="30" spans="1:8" ht="23.25" customHeight="1">
      <c r="A30" s="639"/>
      <c r="B30" s="642"/>
      <c r="C30" s="644"/>
      <c r="D30" s="300" t="str">
        <f>D7</f>
        <v>01/01-30/09/2017</v>
      </c>
      <c r="E30" s="300" t="str">
        <f>E7</f>
        <v>01/01-30/09/2016</v>
      </c>
      <c r="G30" s="299" t="str">
        <f>G7</f>
        <v>01/01-30/09/2017</v>
      </c>
      <c r="H30" s="299" t="str">
        <f>H7</f>
        <v>01/01-30/09/2016</v>
      </c>
    </row>
    <row r="31" spans="1:8" ht="13.5" customHeight="1">
      <c r="A31" s="182"/>
      <c r="B31" s="183"/>
      <c r="C31" s="450"/>
      <c r="D31" s="137" t="str">
        <f>D8</f>
        <v>EUR'000</v>
      </c>
      <c r="E31" s="137" t="str">
        <f>E8</f>
        <v>EUR'000</v>
      </c>
      <c r="F31" s="137"/>
      <c r="G31" s="137" t="str">
        <f>G8</f>
        <v>EUR'000</v>
      </c>
      <c r="H31" s="137" t="str">
        <f>H8</f>
        <v>EUR'000</v>
      </c>
    </row>
    <row r="32" spans="1:8" ht="13.5" customHeight="1">
      <c r="A32" s="182"/>
      <c r="B32" s="183"/>
      <c r="C32" s="450"/>
      <c r="D32" s="137"/>
      <c r="E32" s="137"/>
      <c r="F32" s="137"/>
      <c r="G32" s="137"/>
      <c r="H32" s="137"/>
    </row>
    <row r="33" spans="1:8" ht="12.75">
      <c r="A33" s="79" t="s">
        <v>122</v>
      </c>
      <c r="B33" s="79" t="s">
        <v>67</v>
      </c>
      <c r="C33" s="454"/>
      <c r="D33" s="128">
        <f>D22</f>
        <v>125036</v>
      </c>
      <c r="E33" s="128">
        <f>E22</f>
        <v>94397</v>
      </c>
      <c r="G33" s="128">
        <f>G22</f>
        <v>99622</v>
      </c>
      <c r="H33" s="128">
        <f>H22</f>
        <v>109536</v>
      </c>
    </row>
    <row r="34" spans="1:8" ht="12.75">
      <c r="A34" s="160"/>
      <c r="B34" s="160"/>
      <c r="C34" s="458"/>
      <c r="D34" s="159"/>
      <c r="E34" s="159"/>
      <c r="G34" s="159"/>
      <c r="H34" s="159"/>
    </row>
    <row r="35" spans="1:8" ht="24">
      <c r="A35" s="277" t="s">
        <v>598</v>
      </c>
      <c r="B35" s="161" t="s">
        <v>599</v>
      </c>
      <c r="C35" s="459"/>
      <c r="D35" s="138"/>
      <c r="E35" s="138"/>
      <c r="G35" s="138"/>
      <c r="H35" s="138"/>
    </row>
    <row r="36" spans="1:8" ht="12.75">
      <c r="A36" s="80" t="s">
        <v>600</v>
      </c>
      <c r="B36" s="80" t="s">
        <v>601</v>
      </c>
      <c r="C36" s="460" t="s">
        <v>412</v>
      </c>
      <c r="D36" s="82">
        <v>3251</v>
      </c>
      <c r="E36" s="82">
        <v>-1797</v>
      </c>
      <c r="G36" s="82">
        <v>3251</v>
      </c>
      <c r="H36" s="82">
        <v>-1797</v>
      </c>
    </row>
    <row r="37" spans="1:8" ht="24">
      <c r="A37" s="81" t="s">
        <v>602</v>
      </c>
      <c r="B37" s="81" t="s">
        <v>603</v>
      </c>
      <c r="C37" s="461" t="s">
        <v>412</v>
      </c>
      <c r="D37" s="162">
        <f>SUM(D36)</f>
        <v>3251</v>
      </c>
      <c r="E37" s="162">
        <f>SUM(E36)</f>
        <v>-1797</v>
      </c>
      <c r="G37" s="162">
        <f>SUM(G36)</f>
        <v>3251</v>
      </c>
      <c r="H37" s="162">
        <f>SUM(H36)</f>
        <v>-1797</v>
      </c>
    </row>
    <row r="38" spans="1:8" ht="12.75">
      <c r="A38" s="160"/>
      <c r="B38" s="160"/>
      <c r="C38" s="458"/>
      <c r="D38" s="159"/>
      <c r="E38" s="159"/>
      <c r="G38" s="159"/>
      <c r="H38" s="159"/>
    </row>
    <row r="39" spans="1:8" ht="24">
      <c r="A39" s="277" t="s">
        <v>689</v>
      </c>
      <c r="B39" s="161" t="s">
        <v>690</v>
      </c>
      <c r="C39" s="458"/>
      <c r="D39" s="159"/>
      <c r="E39" s="159"/>
      <c r="G39" s="159"/>
      <c r="H39" s="159"/>
    </row>
    <row r="40" spans="1:8" ht="24">
      <c r="A40" s="80" t="s">
        <v>692</v>
      </c>
      <c r="B40" s="80" t="s">
        <v>691</v>
      </c>
      <c r="C40" s="460"/>
      <c r="D40" s="604">
        <v>-638</v>
      </c>
      <c r="E40" s="604" t="s">
        <v>575</v>
      </c>
      <c r="F40" s="605"/>
      <c r="G40" s="604">
        <v>-192</v>
      </c>
      <c r="H40" s="604" t="s">
        <v>575</v>
      </c>
    </row>
    <row r="41" spans="1:8" ht="24">
      <c r="A41" s="81" t="s">
        <v>693</v>
      </c>
      <c r="B41" s="81" t="s">
        <v>694</v>
      </c>
      <c r="C41" s="461"/>
      <c r="D41" s="162">
        <f>SUM(D40)</f>
        <v>-638</v>
      </c>
      <c r="E41" s="162" t="s">
        <v>575</v>
      </c>
      <c r="G41" s="162">
        <f>SUM(G40)</f>
        <v>-192</v>
      </c>
      <c r="H41" s="162" t="s">
        <v>575</v>
      </c>
    </row>
    <row r="42" spans="1:8" ht="12.75">
      <c r="A42" s="603"/>
      <c r="B42" s="603"/>
      <c r="C42" s="458"/>
      <c r="D42" s="159"/>
      <c r="E42" s="159"/>
      <c r="G42" s="159"/>
      <c r="H42" s="159"/>
    </row>
    <row r="43" spans="1:8" ht="12.75">
      <c r="A43" s="81" t="s">
        <v>604</v>
      </c>
      <c r="B43" s="81" t="s">
        <v>605</v>
      </c>
      <c r="C43" s="457"/>
      <c r="D43" s="142">
        <f>SUM(D37,D41)</f>
        <v>2613</v>
      </c>
      <c r="E43" s="142">
        <f>SUM(E37,E41)</f>
        <v>-1797</v>
      </c>
      <c r="G43" s="142">
        <f>SUM(G37,G41)</f>
        <v>3059</v>
      </c>
      <c r="H43" s="142">
        <f>SUM(H37,H41)</f>
        <v>-1797</v>
      </c>
    </row>
    <row r="44" spans="1:8" ht="13.5" thickBot="1">
      <c r="A44" s="184" t="s">
        <v>155</v>
      </c>
      <c r="B44" s="184" t="s">
        <v>199</v>
      </c>
      <c r="C44" s="456"/>
      <c r="D44" s="185">
        <f>SUM(D33,D43)</f>
        <v>127649</v>
      </c>
      <c r="E44" s="185">
        <f>SUM(E33,E43)</f>
        <v>92600</v>
      </c>
      <c r="G44" s="185">
        <f>SUM(G33,G43)</f>
        <v>102681</v>
      </c>
      <c r="H44" s="185">
        <f>SUM(H33,H43)</f>
        <v>107739</v>
      </c>
    </row>
    <row r="45" spans="1:8" ht="13.5" thickTop="1">
      <c r="A45" s="81" t="s">
        <v>413</v>
      </c>
      <c r="B45" s="81" t="s">
        <v>414</v>
      </c>
      <c r="C45" s="457"/>
      <c r="D45" s="168"/>
      <c r="E45" s="168"/>
      <c r="G45" s="168"/>
      <c r="H45" s="168"/>
    </row>
    <row r="46" spans="1:8" ht="12.75">
      <c r="A46" s="80" t="s">
        <v>241</v>
      </c>
      <c r="B46" s="80" t="s">
        <v>237</v>
      </c>
      <c r="C46" s="455"/>
      <c r="D46" s="168">
        <f>D44-D47</f>
        <v>126738</v>
      </c>
      <c r="E46" s="168">
        <f>E44-E47</f>
        <v>91888</v>
      </c>
      <c r="G46" s="278" t="s">
        <v>575</v>
      </c>
      <c r="H46" s="278" t="s">
        <v>575</v>
      </c>
    </row>
    <row r="47" spans="1:8" ht="12.75">
      <c r="A47" s="80" t="s">
        <v>242</v>
      </c>
      <c r="B47" s="80" t="s">
        <v>622</v>
      </c>
      <c r="C47" s="455"/>
      <c r="D47" s="168">
        <f>D25</f>
        <v>911</v>
      </c>
      <c r="E47" s="168">
        <f>E25</f>
        <v>712</v>
      </c>
      <c r="G47" s="278" t="s">
        <v>575</v>
      </c>
      <c r="H47" s="278" t="s">
        <v>575</v>
      </c>
    </row>
  </sheetData>
  <sheetProtection password="9D4D" sheet="1" objects="1" scenarios="1"/>
  <mergeCells count="10">
    <mergeCell ref="A6:A7"/>
    <mergeCell ref="B6:B7"/>
    <mergeCell ref="D6:E6"/>
    <mergeCell ref="G6:H6"/>
    <mergeCell ref="A29:A30"/>
    <mergeCell ref="B29:B30"/>
    <mergeCell ref="D29:E29"/>
    <mergeCell ref="G29:H29"/>
    <mergeCell ref="C6:C7"/>
    <mergeCell ref="C29:C30"/>
  </mergeCells>
  <printOptions/>
  <pageMargins left="0.5118110236220472" right="0.15748031496062992" top="0.5905511811023623" bottom="0.2362204724409449" header="0.31496062992125984" footer="0.15748031496062992"/>
  <pageSetup fitToHeight="1" fitToWidth="1"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I57"/>
  <sheetViews>
    <sheetView showGridLines="0" zoomScale="110" zoomScaleNormal="110" zoomScalePageLayoutView="0" workbookViewId="0" topLeftCell="A1">
      <pane ySplit="8" topLeftCell="A9" activePane="bottomLeft" state="frozen"/>
      <selection pane="topLeft" activeCell="A1" sqref="A1"/>
      <selection pane="bottomLeft" activeCell="A9" sqref="A9"/>
    </sheetView>
  </sheetViews>
  <sheetFormatPr defaultColWidth="9.140625" defaultRowHeight="15" outlineLevelCol="1"/>
  <cols>
    <col min="1" max="1" width="71.140625" style="4" customWidth="1"/>
    <col min="2" max="2" width="67.140625" style="17" customWidth="1" outlineLevel="1"/>
    <col min="3" max="3" width="9.8515625" style="72" customWidth="1" outlineLevel="1"/>
    <col min="4" max="5" width="11.00390625" style="72" customWidth="1"/>
    <col min="6" max="6" width="1.7109375" style="4" customWidth="1"/>
    <col min="7" max="7" width="13.7109375" style="72" customWidth="1"/>
    <col min="8" max="8" width="12.57421875" style="72" customWidth="1"/>
    <col min="9" max="16384" width="9.140625" style="4" customWidth="1"/>
  </cols>
  <sheetData>
    <row r="1" spans="1:3" ht="14.25">
      <c r="A1" s="281" t="str">
        <f>'Peļņas vai zaudējumu aprēķins'!A1</f>
        <v>LATVENERGO KONSOLIDĒTIE UN AS „LATVENERGO”</v>
      </c>
      <c r="B1" s="281" t="str">
        <f>'Peļņas vai zaudējumu aprēķins'!B1</f>
        <v>LATVENERGO CONSOLIDATED AND LATVENERGO AS</v>
      </c>
      <c r="C1" s="281"/>
    </row>
    <row r="2" spans="1:8" s="72" customFormat="1" ht="27.75" customHeight="1">
      <c r="A2" s="281" t="str">
        <f>'Peļņas vai zaudējumu aprēķins'!A2</f>
        <v>NEREVIDĒTIE STARPPERIODU SAĪSINĀTIE FINANŠU PĀRSKATI PAR 9 MĒNEŠU PERIODU, KAS BEIDZAS 2017. GADA 30. SEPTEMBRĪ</v>
      </c>
      <c r="B2" s="281" t="str">
        <f>'Peļņas vai zaudējumu aprēķins'!B2</f>
        <v>UNAUDITED CONDENSED INTERIM FINANCIAL STATEMENTS FOR THE 9–MONTH PERIOD ENDING 30 SEPTEMBER 2017</v>
      </c>
      <c r="C2" s="281"/>
      <c r="D2" s="70"/>
      <c r="E2" s="70"/>
      <c r="G2" s="70"/>
      <c r="H2" s="70"/>
    </row>
    <row r="3" spans="1:3" ht="7.5" customHeight="1">
      <c r="A3" s="7"/>
      <c r="B3" s="19"/>
      <c r="C3" s="70"/>
    </row>
    <row r="4" ht="20.25">
      <c r="A4" s="62" t="s">
        <v>238</v>
      </c>
    </row>
    <row r="5" spans="1:3" ht="3" customHeight="1">
      <c r="A5" s="6"/>
      <c r="B5" s="20"/>
      <c r="C5" s="20"/>
    </row>
    <row r="6" spans="1:8" ht="21" customHeight="1" thickBot="1">
      <c r="A6" s="62" t="s">
        <v>239</v>
      </c>
      <c r="B6" s="18"/>
      <c r="C6" s="23"/>
      <c r="D6" s="136"/>
      <c r="E6" s="136"/>
      <c r="G6" s="136"/>
      <c r="H6" s="136"/>
    </row>
    <row r="7" spans="1:8" ht="17.25" thickBot="1" thickTop="1">
      <c r="A7" s="645"/>
      <c r="B7" s="645"/>
      <c r="C7" s="648" t="s">
        <v>576</v>
      </c>
      <c r="D7" s="647" t="s">
        <v>232</v>
      </c>
      <c r="E7" s="647"/>
      <c r="G7" s="647" t="s">
        <v>233</v>
      </c>
      <c r="H7" s="647"/>
    </row>
    <row r="8" spans="1:8" s="72" customFormat="1" ht="15" thickTop="1">
      <c r="A8" s="646"/>
      <c r="B8" s="646"/>
      <c r="C8" s="649"/>
      <c r="D8" s="65">
        <v>43008</v>
      </c>
      <c r="E8" s="65">
        <v>42735</v>
      </c>
      <c r="G8" s="65">
        <f>D8</f>
        <v>43008</v>
      </c>
      <c r="H8" s="65">
        <f>E8</f>
        <v>42735</v>
      </c>
    </row>
    <row r="9" spans="1:8" ht="14.25">
      <c r="A9" s="68"/>
      <c r="B9" s="68"/>
      <c r="C9" s="158"/>
      <c r="D9" s="158" t="s">
        <v>57</v>
      </c>
      <c r="E9" s="158" t="s">
        <v>57</v>
      </c>
      <c r="G9" s="158" t="str">
        <f>D9</f>
        <v>EUR'000</v>
      </c>
      <c r="H9" s="158" t="str">
        <f>E9</f>
        <v>EUR'000</v>
      </c>
    </row>
    <row r="10" spans="1:8" ht="14.25">
      <c r="A10" s="186" t="s">
        <v>9</v>
      </c>
      <c r="B10" s="186" t="s">
        <v>68</v>
      </c>
      <c r="C10" s="462"/>
      <c r="D10" s="68"/>
      <c r="E10" s="68"/>
      <c r="G10" s="68"/>
      <c r="H10" s="68"/>
    </row>
    <row r="11" spans="1:8" ht="14.25">
      <c r="A11" s="187" t="s">
        <v>10</v>
      </c>
      <c r="B11" s="187" t="s">
        <v>617</v>
      </c>
      <c r="C11" s="463"/>
      <c r="D11" s="68"/>
      <c r="E11" s="68"/>
      <c r="G11" s="68"/>
      <c r="H11" s="68"/>
    </row>
    <row r="12" spans="1:8" ht="14.25">
      <c r="A12" s="68" t="s">
        <v>11</v>
      </c>
      <c r="B12" s="68" t="s">
        <v>185</v>
      </c>
      <c r="C12" s="158">
        <v>7</v>
      </c>
      <c r="D12" s="83">
        <v>3389896</v>
      </c>
      <c r="E12" s="83">
        <v>3370331</v>
      </c>
      <c r="G12" s="83">
        <v>1333958</v>
      </c>
      <c r="H12" s="83">
        <v>1341287</v>
      </c>
    </row>
    <row r="13" spans="1:8" s="72" customFormat="1" ht="14.25" customHeight="1">
      <c r="A13" s="69" t="s">
        <v>120</v>
      </c>
      <c r="B13" s="69" t="s">
        <v>121</v>
      </c>
      <c r="C13" s="413"/>
      <c r="D13" s="84">
        <v>657</v>
      </c>
      <c r="E13" s="84">
        <v>563</v>
      </c>
      <c r="G13" s="84">
        <v>72044</v>
      </c>
      <c r="H13" s="84">
        <v>72833</v>
      </c>
    </row>
    <row r="14" spans="1:8" ht="14.25" customHeight="1">
      <c r="A14" s="69" t="s">
        <v>206</v>
      </c>
      <c r="B14" s="69" t="s">
        <v>616</v>
      </c>
      <c r="C14" s="413">
        <v>9</v>
      </c>
      <c r="D14" s="84">
        <v>41</v>
      </c>
      <c r="E14" s="84">
        <v>41</v>
      </c>
      <c r="G14" s="84">
        <v>817049</v>
      </c>
      <c r="H14" s="84">
        <v>817049</v>
      </c>
    </row>
    <row r="15" spans="1:8" s="72" customFormat="1" ht="14.25" customHeight="1">
      <c r="A15" s="69" t="s">
        <v>243</v>
      </c>
      <c r="B15" s="69" t="s">
        <v>615</v>
      </c>
      <c r="C15" s="413" t="s">
        <v>417</v>
      </c>
      <c r="D15" s="84" t="s">
        <v>575</v>
      </c>
      <c r="E15" s="84" t="s">
        <v>575</v>
      </c>
      <c r="G15" s="84">
        <v>381953</v>
      </c>
      <c r="H15" s="84">
        <v>377380</v>
      </c>
    </row>
    <row r="16" spans="1:8" ht="14.25">
      <c r="A16" s="69" t="s">
        <v>12</v>
      </c>
      <c r="B16" s="69" t="s">
        <v>614</v>
      </c>
      <c r="C16" s="467" t="s">
        <v>418</v>
      </c>
      <c r="D16" s="84">
        <v>16997</v>
      </c>
      <c r="E16" s="84">
        <v>17034</v>
      </c>
      <c r="G16" s="84">
        <v>16997</v>
      </c>
      <c r="H16" s="84">
        <v>17034</v>
      </c>
    </row>
    <row r="17" spans="1:8" ht="14.25">
      <c r="A17" s="69" t="s">
        <v>183</v>
      </c>
      <c r="B17" s="69" t="s">
        <v>613</v>
      </c>
      <c r="C17" s="413"/>
      <c r="D17" s="84">
        <v>986</v>
      </c>
      <c r="E17" s="84">
        <v>986</v>
      </c>
      <c r="G17" s="84">
        <v>977</v>
      </c>
      <c r="H17" s="84">
        <v>977</v>
      </c>
    </row>
    <row r="18" spans="1:8" ht="14.25">
      <c r="A18" s="22" t="s">
        <v>164</v>
      </c>
      <c r="B18" s="22" t="s">
        <v>618</v>
      </c>
      <c r="C18" s="416"/>
      <c r="D18" s="106">
        <f>SUM(D12:D17)</f>
        <v>3408577</v>
      </c>
      <c r="E18" s="106">
        <f>SUM(E12:E17)</f>
        <v>3388955</v>
      </c>
      <c r="G18" s="106">
        <f>SUM(G12:G17)</f>
        <v>2622978</v>
      </c>
      <c r="H18" s="106">
        <f>SUM(H12:H17)</f>
        <v>2626560</v>
      </c>
    </row>
    <row r="19" spans="1:8" ht="9" customHeight="1">
      <c r="A19" s="68"/>
      <c r="B19" s="68"/>
      <c r="C19" s="158"/>
      <c r="D19" s="83"/>
      <c r="E19" s="83"/>
      <c r="G19" s="83"/>
      <c r="H19" s="83"/>
    </row>
    <row r="20" spans="1:8" ht="14.25">
      <c r="A20" s="187" t="s">
        <v>13</v>
      </c>
      <c r="B20" s="187" t="s">
        <v>69</v>
      </c>
      <c r="C20" s="463"/>
      <c r="D20" s="83"/>
      <c r="E20" s="83"/>
      <c r="G20" s="83"/>
      <c r="H20" s="83"/>
    </row>
    <row r="21" spans="1:8" ht="14.25">
      <c r="A21" s="68" t="s">
        <v>14</v>
      </c>
      <c r="B21" s="68" t="s">
        <v>70</v>
      </c>
      <c r="C21" s="158">
        <v>8</v>
      </c>
      <c r="D21" s="83">
        <v>89814</v>
      </c>
      <c r="E21" s="83">
        <v>41458</v>
      </c>
      <c r="G21" s="83">
        <v>75804</v>
      </c>
      <c r="H21" s="83">
        <v>9118</v>
      </c>
    </row>
    <row r="22" spans="1:8" s="72" customFormat="1" ht="14.25">
      <c r="A22" s="69" t="s">
        <v>245</v>
      </c>
      <c r="B22" s="69" t="s">
        <v>244</v>
      </c>
      <c r="C22" s="413">
        <v>8</v>
      </c>
      <c r="D22" s="84">
        <v>210</v>
      </c>
      <c r="E22" s="84" t="s">
        <v>575</v>
      </c>
      <c r="G22" s="84">
        <v>210</v>
      </c>
      <c r="H22" s="84">
        <v>16693</v>
      </c>
    </row>
    <row r="23" spans="1:8" ht="14.25">
      <c r="A23" s="69" t="s">
        <v>126</v>
      </c>
      <c r="B23" s="69" t="s">
        <v>214</v>
      </c>
      <c r="C23" s="413">
        <v>10</v>
      </c>
      <c r="D23" s="149">
        <v>259041</v>
      </c>
      <c r="E23" s="624">
        <v>273957</v>
      </c>
      <c r="F23" s="626"/>
      <c r="G23" s="149">
        <v>92666</v>
      </c>
      <c r="H23" s="84">
        <v>113659</v>
      </c>
    </row>
    <row r="24" spans="1:8" s="72" customFormat="1" ht="14.25">
      <c r="A24" s="69" t="s">
        <v>249</v>
      </c>
      <c r="B24" s="69" t="s">
        <v>246</v>
      </c>
      <c r="C24" s="413"/>
      <c r="D24" s="624">
        <v>1140</v>
      </c>
      <c r="E24" s="624">
        <v>3227</v>
      </c>
      <c r="F24" s="626"/>
      <c r="G24" s="624">
        <v>983</v>
      </c>
      <c r="H24" s="84">
        <v>2189</v>
      </c>
    </row>
    <row r="25" spans="1:8" s="72" customFormat="1" ht="14.25">
      <c r="A25" s="69" t="s">
        <v>248</v>
      </c>
      <c r="B25" s="69" t="s">
        <v>247</v>
      </c>
      <c r="C25" s="413" t="s">
        <v>417</v>
      </c>
      <c r="D25" s="624" t="s">
        <v>575</v>
      </c>
      <c r="E25" s="624" t="s">
        <v>575</v>
      </c>
      <c r="F25" s="626"/>
      <c r="G25" s="624">
        <v>233684</v>
      </c>
      <c r="H25" s="84">
        <v>245324</v>
      </c>
    </row>
    <row r="26" spans="1:8" s="72" customFormat="1" ht="14.25">
      <c r="A26" s="69" t="s">
        <v>15</v>
      </c>
      <c r="B26" s="69" t="s">
        <v>80</v>
      </c>
      <c r="C26" s="413" t="s">
        <v>412</v>
      </c>
      <c r="D26" s="149">
        <v>4522</v>
      </c>
      <c r="E26" s="624">
        <v>6134</v>
      </c>
      <c r="F26" s="626"/>
      <c r="G26" s="149">
        <v>4522</v>
      </c>
      <c r="H26" s="84">
        <v>6134</v>
      </c>
    </row>
    <row r="27" spans="1:8" s="72" customFormat="1" ht="14.25">
      <c r="A27" s="69" t="s">
        <v>12</v>
      </c>
      <c r="B27" s="69" t="s">
        <v>614</v>
      </c>
      <c r="C27" s="468" t="s">
        <v>418</v>
      </c>
      <c r="D27" s="84" t="s">
        <v>575</v>
      </c>
      <c r="E27" s="84">
        <v>3520</v>
      </c>
      <c r="G27" s="84" t="s">
        <v>575</v>
      </c>
      <c r="H27" s="84">
        <v>3520</v>
      </c>
    </row>
    <row r="28" spans="1:8" ht="14.25">
      <c r="A28" s="69" t="s">
        <v>16</v>
      </c>
      <c r="B28" s="69" t="s">
        <v>71</v>
      </c>
      <c r="C28" s="413">
        <v>11</v>
      </c>
      <c r="D28" s="84">
        <v>122710</v>
      </c>
      <c r="E28" s="84">
        <v>183980</v>
      </c>
      <c r="G28" s="84">
        <v>121641</v>
      </c>
      <c r="H28" s="84">
        <v>181197</v>
      </c>
    </row>
    <row r="29" spans="1:8" ht="14.25">
      <c r="A29" s="22" t="s">
        <v>163</v>
      </c>
      <c r="B29" s="22" t="s">
        <v>162</v>
      </c>
      <c r="C29" s="416"/>
      <c r="D29" s="106">
        <f>SUM(D21:D28)</f>
        <v>477437</v>
      </c>
      <c r="E29" s="106">
        <f>SUM(E21:E28)</f>
        <v>512276</v>
      </c>
      <c r="G29" s="106">
        <f>SUM(G21:G28)</f>
        <v>529510</v>
      </c>
      <c r="H29" s="106">
        <f>SUM(H21:H28)</f>
        <v>577834</v>
      </c>
    </row>
    <row r="30" spans="1:8" ht="15" thickBot="1">
      <c r="A30" s="188" t="s">
        <v>17</v>
      </c>
      <c r="B30" s="188" t="s">
        <v>72</v>
      </c>
      <c r="C30" s="464"/>
      <c r="D30" s="189">
        <f>SUM(D18,D29)</f>
        <v>3886014</v>
      </c>
      <c r="E30" s="189">
        <f>SUM(E18,E29)</f>
        <v>3901231</v>
      </c>
      <c r="G30" s="189">
        <f>SUM(G18,G29)</f>
        <v>3152488</v>
      </c>
      <c r="H30" s="189">
        <f>SUM(H18,H29)</f>
        <v>3204394</v>
      </c>
    </row>
    <row r="31" spans="1:8" ht="15" thickTop="1">
      <c r="A31" s="68"/>
      <c r="B31" s="68"/>
      <c r="C31" s="158"/>
      <c r="D31" s="83"/>
      <c r="E31" s="83"/>
      <c r="G31" s="83"/>
      <c r="H31" s="83"/>
    </row>
    <row r="32" spans="1:8" ht="14.25">
      <c r="A32" s="186" t="s">
        <v>18</v>
      </c>
      <c r="B32" s="186" t="s">
        <v>73</v>
      </c>
      <c r="C32" s="462"/>
      <c r="D32" s="83"/>
      <c r="E32" s="83"/>
      <c r="G32" s="83"/>
      <c r="H32" s="83"/>
    </row>
    <row r="33" spans="1:8" ht="14.25">
      <c r="A33" s="67" t="s">
        <v>19</v>
      </c>
      <c r="B33" s="67" t="s">
        <v>74</v>
      </c>
      <c r="C33" s="465"/>
      <c r="D33" s="87">
        <v>1288715</v>
      </c>
      <c r="E33" s="87">
        <v>1288715</v>
      </c>
      <c r="G33" s="87">
        <v>1288715</v>
      </c>
      <c r="H33" s="87">
        <v>1288715</v>
      </c>
    </row>
    <row r="34" spans="1:8" ht="14.25">
      <c r="A34" s="68" t="s">
        <v>35</v>
      </c>
      <c r="B34" s="68" t="s">
        <v>111</v>
      </c>
      <c r="C34" s="158"/>
      <c r="D34" s="86">
        <v>938650</v>
      </c>
      <c r="E34" s="86">
        <v>937074</v>
      </c>
      <c r="G34" s="86">
        <v>653126</v>
      </c>
      <c r="H34" s="86">
        <v>650020</v>
      </c>
    </row>
    <row r="35" spans="1:8" ht="14.25">
      <c r="A35" s="69" t="s">
        <v>20</v>
      </c>
      <c r="B35" s="69" t="s">
        <v>75</v>
      </c>
      <c r="C35" s="413"/>
      <c r="D35" s="289">
        <v>221156</v>
      </c>
      <c r="E35" s="289">
        <v>185840</v>
      </c>
      <c r="G35" s="289">
        <v>247793</v>
      </c>
      <c r="H35" s="289">
        <v>238334</v>
      </c>
    </row>
    <row r="36" spans="1:8" s="163" customFormat="1" ht="15">
      <c r="A36" s="21" t="s">
        <v>416</v>
      </c>
      <c r="B36" s="21" t="s">
        <v>415</v>
      </c>
      <c r="C36" s="466"/>
      <c r="D36" s="164">
        <f>SUM(D33,D34,D35)</f>
        <v>2448521</v>
      </c>
      <c r="E36" s="164">
        <f>SUM(E33,E34,E35)</f>
        <v>2411629</v>
      </c>
      <c r="G36" s="164">
        <f>SUM(G33,G34,G35)</f>
        <v>2189634</v>
      </c>
      <c r="H36" s="164">
        <f>SUM(H33,H34,H35)</f>
        <v>2177069</v>
      </c>
    </row>
    <row r="37" spans="1:8" ht="14.25">
      <c r="A37" s="69" t="s">
        <v>21</v>
      </c>
      <c r="B37" s="69" t="s">
        <v>619</v>
      </c>
      <c r="C37" s="413"/>
      <c r="D37" s="289">
        <v>6602</v>
      </c>
      <c r="E37" s="289">
        <v>7084</v>
      </c>
      <c r="G37" s="148" t="s">
        <v>575</v>
      </c>
      <c r="H37" s="148" t="s">
        <v>575</v>
      </c>
    </row>
    <row r="38" spans="1:8" ht="14.25">
      <c r="A38" s="22" t="s">
        <v>161</v>
      </c>
      <c r="B38" s="22" t="s">
        <v>160</v>
      </c>
      <c r="C38" s="416"/>
      <c r="D38" s="85">
        <f>SUM(D36,D37)</f>
        <v>2455123</v>
      </c>
      <c r="E38" s="85">
        <f>SUM(E36,E37)</f>
        <v>2418713</v>
      </c>
      <c r="G38" s="85">
        <f>SUM(G36,G37)</f>
        <v>2189634</v>
      </c>
      <c r="H38" s="85">
        <f>SUM(H36,H37)</f>
        <v>2177069</v>
      </c>
    </row>
    <row r="39" spans="1:8" ht="14.25">
      <c r="A39" s="68"/>
      <c r="B39" s="68"/>
      <c r="C39" s="158"/>
      <c r="D39" s="83"/>
      <c r="E39" s="83"/>
      <c r="G39" s="83"/>
      <c r="H39" s="83"/>
    </row>
    <row r="40" spans="1:8" ht="14.25">
      <c r="A40" s="186" t="s">
        <v>22</v>
      </c>
      <c r="B40" s="186" t="s">
        <v>76</v>
      </c>
      <c r="C40" s="462"/>
      <c r="D40" s="83"/>
      <c r="E40" s="83"/>
      <c r="G40" s="83"/>
      <c r="H40" s="83"/>
    </row>
    <row r="41" spans="1:8" ht="14.25">
      <c r="A41" s="187" t="s">
        <v>23</v>
      </c>
      <c r="B41" s="187" t="s">
        <v>620</v>
      </c>
      <c r="C41" s="463"/>
      <c r="D41" s="83"/>
      <c r="E41" s="83"/>
      <c r="G41" s="83"/>
      <c r="H41" s="83"/>
    </row>
    <row r="42" spans="1:8" s="72" customFormat="1" ht="14.25">
      <c r="A42" s="67" t="s">
        <v>24</v>
      </c>
      <c r="B42" s="67" t="s">
        <v>77</v>
      </c>
      <c r="C42" s="465" t="s">
        <v>419</v>
      </c>
      <c r="D42" s="111">
        <v>610299</v>
      </c>
      <c r="E42" s="111">
        <v>635620</v>
      </c>
      <c r="G42" s="111">
        <v>601357</v>
      </c>
      <c r="H42" s="111">
        <v>627691</v>
      </c>
    </row>
    <row r="43" spans="1:9" ht="14.25">
      <c r="A43" s="69" t="s">
        <v>25</v>
      </c>
      <c r="B43" s="69" t="s">
        <v>78</v>
      </c>
      <c r="C43" s="413"/>
      <c r="D43" s="148">
        <v>316102</v>
      </c>
      <c r="E43" s="148">
        <v>315759</v>
      </c>
      <c r="G43" s="148">
        <v>126426</v>
      </c>
      <c r="H43" s="148">
        <v>126260</v>
      </c>
      <c r="I43" s="610"/>
    </row>
    <row r="44" spans="1:8" ht="14.25">
      <c r="A44" s="69" t="s">
        <v>26</v>
      </c>
      <c r="B44" s="69" t="s">
        <v>79</v>
      </c>
      <c r="C44" s="413"/>
      <c r="D44" s="84">
        <v>19416</v>
      </c>
      <c r="E44" s="84">
        <v>18643</v>
      </c>
      <c r="G44" s="84">
        <v>8281</v>
      </c>
      <c r="H44" s="84">
        <v>7924</v>
      </c>
    </row>
    <row r="45" spans="1:8" ht="14.25">
      <c r="A45" s="69" t="s">
        <v>15</v>
      </c>
      <c r="B45" s="69" t="s">
        <v>80</v>
      </c>
      <c r="C45" s="413" t="s">
        <v>412</v>
      </c>
      <c r="D45" s="84">
        <v>5454</v>
      </c>
      <c r="E45" s="84">
        <v>7946</v>
      </c>
      <c r="G45" s="84">
        <v>5454</v>
      </c>
      <c r="H45" s="84">
        <v>7946</v>
      </c>
    </row>
    <row r="46" spans="1:8" ht="14.25">
      <c r="A46" s="69" t="s">
        <v>27</v>
      </c>
      <c r="B46" s="69" t="s">
        <v>81</v>
      </c>
      <c r="C46" s="413"/>
      <c r="D46" s="84">
        <v>200901</v>
      </c>
      <c r="E46" s="84">
        <v>195407</v>
      </c>
      <c r="G46" s="84">
        <v>1011</v>
      </c>
      <c r="H46" s="84">
        <v>1055</v>
      </c>
    </row>
    <row r="47" spans="1:8" ht="14.25">
      <c r="A47" s="22" t="s">
        <v>184</v>
      </c>
      <c r="B47" s="22" t="s">
        <v>621</v>
      </c>
      <c r="C47" s="416"/>
      <c r="D47" s="106">
        <f>SUM(D42:D46)</f>
        <v>1152172</v>
      </c>
      <c r="E47" s="106">
        <f>SUM(E42:E46)</f>
        <v>1173375</v>
      </c>
      <c r="G47" s="106">
        <f>SUM(G42:G46)</f>
        <v>742529</v>
      </c>
      <c r="H47" s="106">
        <f>SUM(H42:H46)</f>
        <v>770876</v>
      </c>
    </row>
    <row r="48" spans="1:8" ht="14.25">
      <c r="A48" s="68"/>
      <c r="B48" s="68"/>
      <c r="C48" s="158"/>
      <c r="D48" s="83"/>
      <c r="E48" s="83"/>
      <c r="G48" s="83"/>
      <c r="H48" s="83"/>
    </row>
    <row r="49" spans="1:8" ht="14.25">
      <c r="A49" s="187" t="s">
        <v>28</v>
      </c>
      <c r="B49" s="187" t="s">
        <v>82</v>
      </c>
      <c r="C49" s="463"/>
      <c r="D49" s="83"/>
      <c r="E49" s="83"/>
      <c r="G49" s="83"/>
      <c r="H49" s="83"/>
    </row>
    <row r="50" spans="1:8" s="72" customFormat="1" ht="14.25">
      <c r="A50" s="68" t="s">
        <v>24</v>
      </c>
      <c r="B50" s="68" t="s">
        <v>77</v>
      </c>
      <c r="C50" s="158" t="s">
        <v>419</v>
      </c>
      <c r="D50" s="585">
        <v>133030</v>
      </c>
      <c r="E50" s="83">
        <v>155946</v>
      </c>
      <c r="G50" s="83">
        <v>130625</v>
      </c>
      <c r="H50" s="83">
        <v>150632</v>
      </c>
    </row>
    <row r="51" spans="1:8" ht="14.25">
      <c r="A51" s="69" t="s">
        <v>45</v>
      </c>
      <c r="B51" s="69" t="s">
        <v>130</v>
      </c>
      <c r="C51" s="413"/>
      <c r="D51" s="148">
        <v>119884</v>
      </c>
      <c r="E51" s="148">
        <v>117817</v>
      </c>
      <c r="G51" s="148">
        <v>81313</v>
      </c>
      <c r="H51" s="148">
        <v>85569</v>
      </c>
    </row>
    <row r="52" spans="1:8" s="72" customFormat="1" ht="14.25">
      <c r="A52" s="69" t="s">
        <v>250</v>
      </c>
      <c r="B52" s="69" t="s">
        <v>251</v>
      </c>
      <c r="C52" s="413"/>
      <c r="D52" s="148">
        <v>8135</v>
      </c>
      <c r="E52" s="148">
        <v>17718</v>
      </c>
      <c r="G52" s="148">
        <v>5043</v>
      </c>
      <c r="H52" s="148">
        <v>16549</v>
      </c>
    </row>
    <row r="53" spans="1:8" s="72" customFormat="1" ht="14.25">
      <c r="A53" s="69" t="s">
        <v>253</v>
      </c>
      <c r="B53" s="69" t="s">
        <v>252</v>
      </c>
      <c r="C53" s="413"/>
      <c r="D53" s="148">
        <v>14385</v>
      </c>
      <c r="E53" s="148">
        <v>14022</v>
      </c>
      <c r="G53" s="148">
        <v>59</v>
      </c>
      <c r="H53" s="148">
        <v>59</v>
      </c>
    </row>
    <row r="54" spans="1:8" ht="14.25">
      <c r="A54" s="69" t="s">
        <v>15</v>
      </c>
      <c r="B54" s="69" t="s">
        <v>80</v>
      </c>
      <c r="C54" s="413" t="s">
        <v>412</v>
      </c>
      <c r="D54" s="84">
        <v>3285</v>
      </c>
      <c r="E54" s="84">
        <v>3640</v>
      </c>
      <c r="G54" s="84">
        <v>3285</v>
      </c>
      <c r="H54" s="84">
        <v>3640</v>
      </c>
    </row>
    <row r="55" spans="1:8" ht="14.25">
      <c r="A55" s="21" t="s">
        <v>157</v>
      </c>
      <c r="B55" s="21" t="s">
        <v>159</v>
      </c>
      <c r="C55" s="466"/>
      <c r="D55" s="150">
        <f>SUM(D50:D54)</f>
        <v>278719</v>
      </c>
      <c r="E55" s="150">
        <f>SUM(E50:E54)</f>
        <v>309143</v>
      </c>
      <c r="G55" s="150">
        <f>SUM(G50:G54)</f>
        <v>220325</v>
      </c>
      <c r="H55" s="150">
        <f>SUM(H50:H54)</f>
        <v>256449</v>
      </c>
    </row>
    <row r="56" spans="1:8" ht="14.25">
      <c r="A56" s="22" t="s">
        <v>156</v>
      </c>
      <c r="B56" s="22" t="s">
        <v>158</v>
      </c>
      <c r="C56" s="416"/>
      <c r="D56" s="106">
        <f>SUM(D47,D55)</f>
        <v>1430891</v>
      </c>
      <c r="E56" s="106">
        <f>SUM(E47,E55)</f>
        <v>1482518</v>
      </c>
      <c r="G56" s="106">
        <f>SUM(G47,G55)</f>
        <v>962854</v>
      </c>
      <c r="H56" s="106">
        <f>SUM(H47,H55)</f>
        <v>1027325</v>
      </c>
    </row>
    <row r="57" spans="1:8" ht="15" thickBot="1">
      <c r="A57" s="188" t="s">
        <v>29</v>
      </c>
      <c r="B57" s="188" t="s">
        <v>83</v>
      </c>
      <c r="C57" s="464"/>
      <c r="D57" s="189">
        <f>SUM(D38,D56)</f>
        <v>3886014</v>
      </c>
      <c r="E57" s="189">
        <f>SUM(E38,E56)</f>
        <v>3901231</v>
      </c>
      <c r="G57" s="189">
        <f>SUM(G38,G56)</f>
        <v>3152488</v>
      </c>
      <c r="H57" s="189">
        <f>SUM(H38,H56)</f>
        <v>3204394</v>
      </c>
    </row>
    <row r="58" ht="15" thickTop="1"/>
  </sheetData>
  <sheetProtection password="9D4D" sheet="1" objects="1" scenarios="1"/>
  <mergeCells count="5">
    <mergeCell ref="A7:A8"/>
    <mergeCell ref="B7:B8"/>
    <mergeCell ref="D7:E7"/>
    <mergeCell ref="G7:H7"/>
    <mergeCell ref="C7:C8"/>
  </mergeCells>
  <printOptions/>
  <pageMargins left="0.52" right="0.15748031496062992" top="0.1968503937007874" bottom="0.35433070866141736" header="0.15748031496062992" footer="0.15748031496062992"/>
  <pageSetup fitToHeight="1" fitToWidth="1"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dimension ref="A1:H77"/>
  <sheetViews>
    <sheetView showGridLines="0" zoomScalePageLayoutView="0" workbookViewId="0" topLeftCell="A1">
      <pane ySplit="9" topLeftCell="A10" activePane="bottomLeft" state="frozen"/>
      <selection pane="topLeft" activeCell="A1" sqref="A1"/>
      <selection pane="bottomLeft" activeCell="A10" sqref="A10:A11"/>
    </sheetView>
  </sheetViews>
  <sheetFormatPr defaultColWidth="9.140625" defaultRowHeight="15" outlineLevelRow="1" outlineLevelCol="1"/>
  <cols>
    <col min="1" max="1" width="60.421875" style="72" customWidth="1"/>
    <col min="2" max="2" width="66.8515625" style="72" customWidth="1" outlineLevel="1"/>
    <col min="3" max="4" width="10.7109375" style="72" customWidth="1"/>
    <col min="5" max="5" width="11.28125" style="72" customWidth="1"/>
    <col min="6" max="6" width="10.7109375" style="72" customWidth="1"/>
    <col min="7" max="7" width="13.8515625" style="72" customWidth="1"/>
    <col min="8" max="8" width="12.28125" style="72" customWidth="1"/>
    <col min="9" max="16384" width="9.140625" style="72" customWidth="1"/>
  </cols>
  <sheetData>
    <row r="1" spans="1:2" ht="19.5" customHeight="1">
      <c r="A1" s="281" t="str">
        <f>'Peļņas vai zaudējumu aprēķins'!A1</f>
        <v>LATVENERGO KONSOLIDĒTIE UN AS „LATVENERGO”</v>
      </c>
      <c r="B1" s="281" t="str">
        <f>'Peļņas vai zaudējumu aprēķins'!B1</f>
        <v>LATVENERGO CONSOLIDATED AND LATVENERGO AS</v>
      </c>
    </row>
    <row r="2" spans="1:2" ht="38.25">
      <c r="A2" s="282" t="str">
        <f>'Peļņas vai zaudējumu aprēķins'!A2</f>
        <v>NEREVIDĒTIE STARPPERIODU SAĪSINĀTIE FINANŠU PĀRSKATI PAR 9 MĒNEŠU PERIODU, KAS BEIDZAS 2017. GADA 30. SEPTEMBRĪ</v>
      </c>
      <c r="B2" s="281" t="str">
        <f>'Peļņas vai zaudējumu aprēķins'!B2</f>
        <v>UNAUDITED CONDENSED INTERIM FINANCIAL STATEMENTS FOR THE 9–MONTH PERIOD ENDING 30 SEPTEMBER 2017</v>
      </c>
    </row>
    <row r="3" ht="6.75" customHeight="1"/>
    <row r="4" spans="1:4" ht="20.25">
      <c r="A4" s="656" t="s">
        <v>254</v>
      </c>
      <c r="B4" s="656"/>
      <c r="C4" s="5"/>
      <c r="D4" s="5"/>
    </row>
    <row r="5" spans="1:4" ht="20.25">
      <c r="A5" s="656" t="s">
        <v>255</v>
      </c>
      <c r="B5" s="656"/>
      <c r="C5" s="5"/>
      <c r="D5" s="5"/>
    </row>
    <row r="6" spans="1:4" ht="4.5" customHeight="1">
      <c r="A6" s="303"/>
      <c r="B6" s="303"/>
      <c r="C6" s="5"/>
      <c r="D6" s="5"/>
    </row>
    <row r="7" spans="1:4" ht="21" thickBot="1">
      <c r="A7" s="303" t="s">
        <v>232</v>
      </c>
      <c r="B7" s="303"/>
      <c r="C7" s="5"/>
      <c r="D7" s="5"/>
    </row>
    <row r="8" spans="1:8" ht="26.25" customHeight="1" thickTop="1">
      <c r="A8" s="650"/>
      <c r="B8" s="180"/>
      <c r="C8" s="655" t="s">
        <v>420</v>
      </c>
      <c r="D8" s="655"/>
      <c r="E8" s="655"/>
      <c r="F8" s="655"/>
      <c r="G8" s="650" t="s">
        <v>32</v>
      </c>
      <c r="H8" s="650" t="s">
        <v>33</v>
      </c>
    </row>
    <row r="9" spans="1:8" ht="26.25" thickBot="1">
      <c r="A9" s="652"/>
      <c r="B9" s="181"/>
      <c r="C9" s="313" t="s">
        <v>19</v>
      </c>
      <c r="D9" s="313" t="s">
        <v>35</v>
      </c>
      <c r="E9" s="313" t="s">
        <v>20</v>
      </c>
      <c r="F9" s="313" t="s">
        <v>34</v>
      </c>
      <c r="G9" s="651"/>
      <c r="H9" s="651"/>
    </row>
    <row r="10" spans="1:8" ht="26.25" customHeight="1" outlineLevel="1" thickTop="1">
      <c r="A10" s="653"/>
      <c r="B10" s="178"/>
      <c r="C10" s="655" t="s">
        <v>421</v>
      </c>
      <c r="D10" s="655"/>
      <c r="E10" s="655"/>
      <c r="F10" s="655"/>
      <c r="G10" s="650" t="s">
        <v>606</v>
      </c>
      <c r="H10" s="650" t="s">
        <v>93</v>
      </c>
    </row>
    <row r="11" spans="1:8" ht="25.5" outlineLevel="1">
      <c r="A11" s="654"/>
      <c r="B11" s="179"/>
      <c r="C11" s="313" t="s">
        <v>74</v>
      </c>
      <c r="D11" s="313" t="s">
        <v>111</v>
      </c>
      <c r="E11" s="313" t="s">
        <v>75</v>
      </c>
      <c r="F11" s="313" t="s">
        <v>112</v>
      </c>
      <c r="G11" s="652"/>
      <c r="H11" s="652"/>
    </row>
    <row r="12" spans="1:8" s="38" customFormat="1" ht="12.75">
      <c r="A12" s="190"/>
      <c r="B12" s="190"/>
      <c r="C12" s="108" t="s">
        <v>57</v>
      </c>
      <c r="D12" s="108" t="s">
        <v>57</v>
      </c>
      <c r="E12" s="108" t="s">
        <v>57</v>
      </c>
      <c r="F12" s="110" t="s">
        <v>57</v>
      </c>
      <c r="G12" s="108" t="s">
        <v>57</v>
      </c>
      <c r="H12" s="110" t="s">
        <v>57</v>
      </c>
    </row>
    <row r="13" spans="1:8" ht="4.5" customHeight="1">
      <c r="A13" s="114"/>
      <c r="B13" s="114"/>
      <c r="C13" s="114"/>
      <c r="D13" s="114"/>
      <c r="E13" s="114"/>
      <c r="F13" s="114"/>
      <c r="G13" s="114"/>
      <c r="H13" s="114"/>
    </row>
    <row r="14" spans="1:8" ht="14.25">
      <c r="A14" s="29" t="s">
        <v>207</v>
      </c>
      <c r="B14" s="115" t="s">
        <v>215</v>
      </c>
      <c r="C14" s="8">
        <v>1288531</v>
      </c>
      <c r="D14" s="8">
        <v>669596</v>
      </c>
      <c r="E14" s="8">
        <v>131662</v>
      </c>
      <c r="F14" s="8">
        <f>SUM(C14,D14,E14)</f>
        <v>2089789</v>
      </c>
      <c r="G14" s="8">
        <v>6913</v>
      </c>
      <c r="H14" s="8">
        <f>SUM(F14,G14)</f>
        <v>2096702</v>
      </c>
    </row>
    <row r="15" spans="1:8" ht="14.25">
      <c r="A15" s="627"/>
      <c r="B15" s="627"/>
      <c r="C15" s="628"/>
      <c r="D15" s="629"/>
      <c r="E15" s="629"/>
      <c r="F15" s="630"/>
      <c r="G15" s="629"/>
      <c r="H15" s="630"/>
    </row>
    <row r="16" spans="1:8" ht="14.25">
      <c r="A16" s="611" t="s">
        <v>258</v>
      </c>
      <c r="B16" s="611" t="s">
        <v>259</v>
      </c>
      <c r="C16" s="239" t="s">
        <v>575</v>
      </c>
      <c r="D16" s="94" t="s">
        <v>575</v>
      </c>
      <c r="E16" s="94">
        <v>-77413</v>
      </c>
      <c r="F16" s="119">
        <f>SUM(C16,D16,E16)</f>
        <v>-77413</v>
      </c>
      <c r="G16" s="94">
        <v>-1377</v>
      </c>
      <c r="H16" s="119">
        <f>SUM(F16,G16)</f>
        <v>-78790</v>
      </c>
    </row>
    <row r="17" spans="1:8" ht="30.75" customHeight="1">
      <c r="A17" s="54" t="s">
        <v>422</v>
      </c>
      <c r="B17" s="54" t="s">
        <v>260</v>
      </c>
      <c r="C17" s="306" t="s">
        <v>575</v>
      </c>
      <c r="D17" s="307">
        <v>-459</v>
      </c>
      <c r="E17" s="307">
        <v>459</v>
      </c>
      <c r="F17" s="165" t="s">
        <v>575</v>
      </c>
      <c r="G17" s="307" t="s">
        <v>575</v>
      </c>
      <c r="H17" s="165" t="s">
        <v>575</v>
      </c>
    </row>
    <row r="18" spans="1:8" ht="30.75" customHeight="1">
      <c r="A18" s="167" t="s">
        <v>423</v>
      </c>
      <c r="B18" s="167" t="s">
        <v>216</v>
      </c>
      <c r="C18" s="219" t="s">
        <v>575</v>
      </c>
      <c r="D18" s="165">
        <f>SUM(D16,D17)</f>
        <v>-459</v>
      </c>
      <c r="E18" s="165">
        <f>SUM(E16,E17)</f>
        <v>-76954</v>
      </c>
      <c r="F18" s="165">
        <f>SUM(C18,D18,E18)</f>
        <v>-77413</v>
      </c>
      <c r="G18" s="165">
        <f>SUM(G16,G17)</f>
        <v>-1377</v>
      </c>
      <c r="H18" s="165">
        <f>SUM(F18,G18)</f>
        <v>-78790</v>
      </c>
    </row>
    <row r="19" spans="1:8" ht="14.25">
      <c r="A19" s="9"/>
      <c r="B19" s="9"/>
      <c r="C19" s="308" t="s">
        <v>575</v>
      </c>
      <c r="D19" s="309"/>
      <c r="E19" s="309"/>
      <c r="F19" s="310"/>
      <c r="G19" s="309"/>
      <c r="H19" s="310"/>
    </row>
    <row r="20" spans="1:8" ht="14.25">
      <c r="A20" s="249" t="s">
        <v>122</v>
      </c>
      <c r="B20" s="118" t="s">
        <v>67</v>
      </c>
      <c r="C20" s="311" t="s">
        <v>575</v>
      </c>
      <c r="D20" s="311" t="s">
        <v>575</v>
      </c>
      <c r="E20" s="113">
        <f>'Peļņas vai zaudējumu aprēķins'!E24</f>
        <v>93685</v>
      </c>
      <c r="F20" s="312">
        <f>SUM(C20,D20,E20)</f>
        <v>93685</v>
      </c>
      <c r="G20" s="113">
        <f>'Peļņas vai zaudējumu aprēķins'!E25</f>
        <v>712</v>
      </c>
      <c r="H20" s="119">
        <f>SUM(F20,G20)</f>
        <v>94397</v>
      </c>
    </row>
    <row r="21" spans="1:8" ht="14.25">
      <c r="A21" s="250" t="s">
        <v>705</v>
      </c>
      <c r="B21" s="117" t="s">
        <v>706</v>
      </c>
      <c r="C21" s="112" t="s">
        <v>575</v>
      </c>
      <c r="D21" s="112">
        <f>'Peļņas vai zaudējumu aprēķins'!E43</f>
        <v>-1797</v>
      </c>
      <c r="E21" s="89" t="s">
        <v>575</v>
      </c>
      <c r="F21" s="88">
        <f>SUM(C21,D21,E21)</f>
        <v>-1797</v>
      </c>
      <c r="G21" s="90" t="s">
        <v>575</v>
      </c>
      <c r="H21" s="104">
        <f>SUM(F21,G21)</f>
        <v>-1797</v>
      </c>
    </row>
    <row r="22" spans="1:8" ht="27" customHeight="1">
      <c r="A22" s="32" t="s">
        <v>263</v>
      </c>
      <c r="B22" s="32" t="s">
        <v>264</v>
      </c>
      <c r="C22" s="219" t="s">
        <v>575</v>
      </c>
      <c r="D22" s="219">
        <f>SUM(D20,D21)</f>
        <v>-1797</v>
      </c>
      <c r="E22" s="219">
        <f>SUM(E20,E21)</f>
        <v>93685</v>
      </c>
      <c r="F22" s="219">
        <f>SUM(C22,D22,E22)</f>
        <v>91888</v>
      </c>
      <c r="G22" s="219">
        <f>SUM(G20,G21)</f>
        <v>712</v>
      </c>
      <c r="H22" s="219">
        <f>SUM(F22,G22)</f>
        <v>92600</v>
      </c>
    </row>
    <row r="23" spans="1:8" ht="15" thickBot="1">
      <c r="A23" s="191" t="s">
        <v>683</v>
      </c>
      <c r="B23" s="191" t="s">
        <v>684</v>
      </c>
      <c r="C23" s="192">
        <f>SUM(C14,C18,C22)</f>
        <v>1288531</v>
      </c>
      <c r="D23" s="192">
        <f>SUM(D14,D18,D22)</f>
        <v>667340</v>
      </c>
      <c r="E23" s="192">
        <f>SUM(E14,E18,E22)</f>
        <v>148393</v>
      </c>
      <c r="F23" s="192">
        <f>SUM(C23,D23,E23)</f>
        <v>2104264</v>
      </c>
      <c r="G23" s="192">
        <f>SUM(G14,G18,G22)</f>
        <v>6248</v>
      </c>
      <c r="H23" s="192">
        <f>SUM(F23,G23)</f>
        <v>2110512</v>
      </c>
    </row>
    <row r="24" spans="1:8" ht="15" thickTop="1">
      <c r="A24" s="114"/>
      <c r="B24" s="114"/>
      <c r="C24" s="114"/>
      <c r="D24" s="114"/>
      <c r="E24" s="114"/>
      <c r="F24" s="114"/>
      <c r="G24" s="114"/>
      <c r="H24" s="114"/>
    </row>
    <row r="25" spans="1:8" ht="14.25">
      <c r="A25" s="611" t="s">
        <v>36</v>
      </c>
      <c r="B25" s="611" t="s">
        <v>84</v>
      </c>
      <c r="C25" s="94">
        <v>184</v>
      </c>
      <c r="D25" s="94" t="s">
        <v>575</v>
      </c>
      <c r="E25" s="94" t="s">
        <v>575</v>
      </c>
      <c r="F25" s="119">
        <f>SUM(C25,D25,E25)</f>
        <v>184</v>
      </c>
      <c r="G25" s="94" t="s">
        <v>575</v>
      </c>
      <c r="H25" s="119">
        <f>SUM(F25,G25)</f>
        <v>184</v>
      </c>
    </row>
    <row r="26" spans="1:8" ht="30.75" customHeight="1">
      <c r="A26" s="54" t="s">
        <v>422</v>
      </c>
      <c r="B26" s="54" t="s">
        <v>260</v>
      </c>
      <c r="C26" s="306" t="s">
        <v>575</v>
      </c>
      <c r="D26" s="307">
        <v>-4395</v>
      </c>
      <c r="E26" s="307">
        <v>4395</v>
      </c>
      <c r="F26" s="165" t="s">
        <v>575</v>
      </c>
      <c r="G26" s="307" t="s">
        <v>575</v>
      </c>
      <c r="H26" s="165" t="s">
        <v>575</v>
      </c>
    </row>
    <row r="27" spans="1:8" ht="30.75" customHeight="1">
      <c r="A27" s="167" t="s">
        <v>423</v>
      </c>
      <c r="B27" s="167" t="s">
        <v>216</v>
      </c>
      <c r="C27" s="219">
        <f>SUM(C25:C26)</f>
        <v>184</v>
      </c>
      <c r="D27" s="219">
        <f>SUM(D25:D26)</f>
        <v>-4395</v>
      </c>
      <c r="E27" s="219">
        <f>SUM(E25:E26)</f>
        <v>4395</v>
      </c>
      <c r="F27" s="165">
        <f>SUM(C27,D27,E27)</f>
        <v>184</v>
      </c>
      <c r="G27" s="165" t="s">
        <v>575</v>
      </c>
      <c r="H27" s="165">
        <f>SUM(F27,G27)</f>
        <v>184</v>
      </c>
    </row>
    <row r="28" spans="1:8" ht="14.25">
      <c r="A28" s="116"/>
      <c r="B28" s="116"/>
      <c r="C28" s="218"/>
      <c r="D28" s="119"/>
      <c r="E28" s="119"/>
      <c r="F28" s="119"/>
      <c r="G28" s="119"/>
      <c r="H28" s="119"/>
    </row>
    <row r="29" spans="1:8" ht="14.25">
      <c r="A29" s="54" t="s">
        <v>122</v>
      </c>
      <c r="B29" s="54" t="s">
        <v>67</v>
      </c>
      <c r="C29" s="89" t="s">
        <v>575</v>
      </c>
      <c r="D29" s="90" t="s">
        <v>575</v>
      </c>
      <c r="E29" s="90">
        <v>35360</v>
      </c>
      <c r="F29" s="104">
        <f>SUM(C29,D29,E29)</f>
        <v>35360</v>
      </c>
      <c r="G29" s="90">
        <v>836</v>
      </c>
      <c r="H29" s="104">
        <f>SUM(F29,G29)</f>
        <v>36196</v>
      </c>
    </row>
    <row r="30" spans="1:8" ht="14.25">
      <c r="A30" s="54" t="s">
        <v>219</v>
      </c>
      <c r="B30" s="54" t="s">
        <v>217</v>
      </c>
      <c r="C30" s="89" t="s">
        <v>575</v>
      </c>
      <c r="D30" s="90">
        <v>274129</v>
      </c>
      <c r="E30" s="90">
        <v>-2308</v>
      </c>
      <c r="F30" s="104">
        <f>SUM(C30,D30,E30)</f>
        <v>271821</v>
      </c>
      <c r="G30" s="90" t="s">
        <v>575</v>
      </c>
      <c r="H30" s="104">
        <f>SUM(F30,G30)</f>
        <v>271821</v>
      </c>
    </row>
    <row r="31" spans="1:8" ht="14.25">
      <c r="A31" s="32" t="s">
        <v>155</v>
      </c>
      <c r="B31" s="32" t="s">
        <v>218</v>
      </c>
      <c r="C31" s="155" t="s">
        <v>575</v>
      </c>
      <c r="D31" s="155">
        <f>SUM(D29,D30)</f>
        <v>274129</v>
      </c>
      <c r="E31" s="155">
        <f>SUM(E29,E30)</f>
        <v>33052</v>
      </c>
      <c r="F31" s="155">
        <f>SUM(C31,D31,E31)</f>
        <v>307181</v>
      </c>
      <c r="G31" s="155">
        <f>SUM(G29,G30)</f>
        <v>836</v>
      </c>
      <c r="H31" s="155">
        <f>SUM(F31,G31)</f>
        <v>308017</v>
      </c>
    </row>
    <row r="32" spans="1:8" ht="15" thickBot="1">
      <c r="A32" s="283" t="s">
        <v>256</v>
      </c>
      <c r="B32" s="283" t="s">
        <v>257</v>
      </c>
      <c r="C32" s="284">
        <f>SUM(C23,C27,C31)</f>
        <v>1288715</v>
      </c>
      <c r="D32" s="284">
        <f>SUM(D23,D27,D31)</f>
        <v>937074</v>
      </c>
      <c r="E32" s="284">
        <f>SUM(E23,E27,E31)</f>
        <v>185840</v>
      </c>
      <c r="F32" s="284">
        <f>SUM(C32,D32,E32)</f>
        <v>2411629</v>
      </c>
      <c r="G32" s="284">
        <f>SUM(G23,G27,G31)</f>
        <v>7084</v>
      </c>
      <c r="H32" s="284">
        <f>SUM(F32,G32)</f>
        <v>2418713</v>
      </c>
    </row>
    <row r="33" spans="1:8" ht="10.5" customHeight="1" thickTop="1">
      <c r="A33" s="9"/>
      <c r="B33" s="9"/>
      <c r="C33" s="612"/>
      <c r="D33" s="612"/>
      <c r="E33" s="612"/>
      <c r="F33" s="613"/>
      <c r="G33" s="612"/>
      <c r="H33" s="612"/>
    </row>
    <row r="34" spans="1:8" ht="14.25">
      <c r="A34" s="611" t="s">
        <v>577</v>
      </c>
      <c r="B34" s="611" t="s">
        <v>578</v>
      </c>
      <c r="C34" s="239" t="s">
        <v>575</v>
      </c>
      <c r="D34" s="94" t="s">
        <v>575</v>
      </c>
      <c r="E34" s="94">
        <v>-90142</v>
      </c>
      <c r="F34" s="119">
        <f>SUM(C34,D34,E34)</f>
        <v>-90142</v>
      </c>
      <c r="G34" s="94">
        <v>-1393</v>
      </c>
      <c r="H34" s="119">
        <f>SUM(F34,G34)</f>
        <v>-91535</v>
      </c>
    </row>
    <row r="35" spans="1:8" ht="30.75" customHeight="1">
      <c r="A35" s="54" t="s">
        <v>422</v>
      </c>
      <c r="B35" s="54" t="s">
        <v>260</v>
      </c>
      <c r="C35" s="306" t="s">
        <v>575</v>
      </c>
      <c r="D35" s="307">
        <v>-1675</v>
      </c>
      <c r="E35" s="307">
        <v>1971</v>
      </c>
      <c r="F35" s="165">
        <f>SUM(C35,D35,E35)</f>
        <v>296</v>
      </c>
      <c r="G35" s="307" t="s">
        <v>575</v>
      </c>
      <c r="H35" s="165">
        <f>SUM(F35,G35)</f>
        <v>296</v>
      </c>
    </row>
    <row r="36" spans="1:8" ht="30.75" customHeight="1">
      <c r="A36" s="167" t="s">
        <v>423</v>
      </c>
      <c r="B36" s="167" t="s">
        <v>216</v>
      </c>
      <c r="C36" s="219" t="s">
        <v>575</v>
      </c>
      <c r="D36" s="165">
        <f>SUM(D34,D35)</f>
        <v>-1675</v>
      </c>
      <c r="E36" s="165">
        <f>SUM(E34,E35)</f>
        <v>-88171</v>
      </c>
      <c r="F36" s="165">
        <f>SUM(C36,D36,E36)</f>
        <v>-89846</v>
      </c>
      <c r="G36" s="165">
        <f>SUM(G34,G35)</f>
        <v>-1393</v>
      </c>
      <c r="H36" s="165">
        <f>SUM(F36,G36)</f>
        <v>-91239</v>
      </c>
    </row>
    <row r="37" spans="1:8" ht="7.5" customHeight="1">
      <c r="A37" s="9"/>
      <c r="B37" s="9"/>
      <c r="C37" s="308"/>
      <c r="D37" s="309"/>
      <c r="E37" s="309"/>
      <c r="F37" s="310"/>
      <c r="G37" s="309"/>
      <c r="H37" s="310"/>
    </row>
    <row r="38" spans="1:8" ht="14.25">
      <c r="A38" s="249" t="s">
        <v>122</v>
      </c>
      <c r="B38" s="118" t="s">
        <v>67</v>
      </c>
      <c r="C38" s="311" t="s">
        <v>575</v>
      </c>
      <c r="D38" s="311" t="s">
        <v>575</v>
      </c>
      <c r="E38" s="113">
        <f>'Peļņas vai zaudējumu aprēķins'!D24</f>
        <v>124125</v>
      </c>
      <c r="F38" s="312">
        <f>SUM(C38,D38,E38)</f>
        <v>124125</v>
      </c>
      <c r="G38" s="113">
        <f>'Peļņas vai zaudējumu aprēķins'!D25</f>
        <v>911</v>
      </c>
      <c r="H38" s="119">
        <f>SUM(F38,G38)</f>
        <v>125036</v>
      </c>
    </row>
    <row r="39" spans="1:8" ht="14.25">
      <c r="A39" s="250" t="s">
        <v>219</v>
      </c>
      <c r="B39" s="117" t="s">
        <v>217</v>
      </c>
      <c r="C39" s="112" t="s">
        <v>575</v>
      </c>
      <c r="D39" s="112">
        <f>'Peļņas vai zaudējumu aprēķins'!D37</f>
        <v>3251</v>
      </c>
      <c r="E39" s="89">
        <f>'Peļņas vai zaudējumu aprēķins'!D41</f>
        <v>-638</v>
      </c>
      <c r="F39" s="88">
        <f>SUM(C39,D39,E39)</f>
        <v>2613</v>
      </c>
      <c r="G39" s="90" t="s">
        <v>575</v>
      </c>
      <c r="H39" s="104">
        <f>SUM(F39,G39)</f>
        <v>2613</v>
      </c>
    </row>
    <row r="40" spans="1:8" ht="17.25" customHeight="1">
      <c r="A40" s="32" t="s">
        <v>155</v>
      </c>
      <c r="B40" s="32" t="s">
        <v>199</v>
      </c>
      <c r="C40" s="219" t="s">
        <v>575</v>
      </c>
      <c r="D40" s="219">
        <f>SUM(D38,D39)</f>
        <v>3251</v>
      </c>
      <c r="E40" s="219">
        <f>SUM(E38,E39)</f>
        <v>123487</v>
      </c>
      <c r="F40" s="219">
        <f>SUM(C40,D40,E40)</f>
        <v>126738</v>
      </c>
      <c r="G40" s="219">
        <f>SUM(G38,G39)</f>
        <v>911</v>
      </c>
      <c r="H40" s="219">
        <f>SUM(F40,G40)</f>
        <v>127649</v>
      </c>
    </row>
    <row r="41" spans="1:8" ht="15" thickBot="1">
      <c r="A41" s="191" t="s">
        <v>681</v>
      </c>
      <c r="B41" s="191" t="s">
        <v>682</v>
      </c>
      <c r="C41" s="192">
        <f>SUM(C32,C36,C40)</f>
        <v>1288715</v>
      </c>
      <c r="D41" s="192">
        <f>SUM(D32,D36,D40)</f>
        <v>938650</v>
      </c>
      <c r="E41" s="192">
        <f>SUM(E32,E36,E40)</f>
        <v>221156</v>
      </c>
      <c r="F41" s="192">
        <f>SUM(C41,D41,E41)</f>
        <v>2448521</v>
      </c>
      <c r="G41" s="192">
        <f>SUM(G32,G36,G40)</f>
        <v>6602</v>
      </c>
      <c r="H41" s="192">
        <f>SUM(F41,G41)</f>
        <v>2455123</v>
      </c>
    </row>
    <row r="42" ht="15" thickTop="1"/>
    <row r="44" spans="1:4" ht="21" thickBot="1">
      <c r="A44" s="303" t="s">
        <v>233</v>
      </c>
      <c r="B44" s="303"/>
      <c r="C44" s="5"/>
      <c r="D44" s="5"/>
    </row>
    <row r="45" spans="1:6" ht="26.25" customHeight="1" thickTop="1">
      <c r="A45" s="650"/>
      <c r="B45" s="304"/>
      <c r="C45" s="655" t="s">
        <v>261</v>
      </c>
      <c r="D45" s="655"/>
      <c r="E45" s="655"/>
      <c r="F45" s="650" t="s">
        <v>33</v>
      </c>
    </row>
    <row r="46" spans="1:6" ht="26.25" thickBot="1">
      <c r="A46" s="652"/>
      <c r="B46" s="305"/>
      <c r="C46" s="313" t="s">
        <v>19</v>
      </c>
      <c r="D46" s="313" t="s">
        <v>35</v>
      </c>
      <c r="E46" s="313" t="s">
        <v>20</v>
      </c>
      <c r="F46" s="651"/>
    </row>
    <row r="47" spans="1:6" ht="26.25" customHeight="1" outlineLevel="1" thickTop="1">
      <c r="A47" s="653"/>
      <c r="B47" s="301"/>
      <c r="C47" s="655" t="s">
        <v>262</v>
      </c>
      <c r="D47" s="655"/>
      <c r="E47" s="655"/>
      <c r="F47" s="650" t="s">
        <v>93</v>
      </c>
    </row>
    <row r="48" spans="1:6" ht="25.5" outlineLevel="1">
      <c r="A48" s="654"/>
      <c r="B48" s="302"/>
      <c r="C48" s="313" t="s">
        <v>74</v>
      </c>
      <c r="D48" s="313" t="s">
        <v>111</v>
      </c>
      <c r="E48" s="313" t="s">
        <v>75</v>
      </c>
      <c r="F48" s="652"/>
    </row>
    <row r="49" spans="1:6" s="38" customFormat="1" ht="12.75">
      <c r="A49" s="190"/>
      <c r="B49" s="190"/>
      <c r="C49" s="108" t="s">
        <v>57</v>
      </c>
      <c r="D49" s="108" t="s">
        <v>57</v>
      </c>
      <c r="E49" s="108" t="s">
        <v>57</v>
      </c>
      <c r="F49" s="110" t="s">
        <v>57</v>
      </c>
    </row>
    <row r="50" spans="1:6" ht="14.25">
      <c r="A50" s="114"/>
      <c r="B50" s="114"/>
      <c r="C50" s="114"/>
      <c r="D50" s="114"/>
      <c r="E50" s="114"/>
      <c r="F50" s="114"/>
    </row>
    <row r="51" spans="1:6" ht="14.25">
      <c r="A51" s="29" t="s">
        <v>207</v>
      </c>
      <c r="B51" s="115" t="s">
        <v>215</v>
      </c>
      <c r="C51" s="8">
        <v>1288531</v>
      </c>
      <c r="D51" s="8">
        <v>649779</v>
      </c>
      <c r="E51" s="8">
        <v>176590</v>
      </c>
      <c r="F51" s="8">
        <f>SUM(C51,D51,E51)</f>
        <v>2114900</v>
      </c>
    </row>
    <row r="52" spans="1:6" ht="14.25">
      <c r="A52" s="627"/>
      <c r="B52" s="627"/>
      <c r="C52" s="628"/>
      <c r="D52" s="629"/>
      <c r="E52" s="629"/>
      <c r="F52" s="630"/>
    </row>
    <row r="53" spans="1:6" ht="14.25">
      <c r="A53" s="611" t="s">
        <v>258</v>
      </c>
      <c r="B53" s="611" t="s">
        <v>259</v>
      </c>
      <c r="C53" s="239" t="s">
        <v>575</v>
      </c>
      <c r="D53" s="94" t="s">
        <v>575</v>
      </c>
      <c r="E53" s="94">
        <v>-77413</v>
      </c>
      <c r="F53" s="119">
        <f>SUM(C53:E53)</f>
        <v>-77413</v>
      </c>
    </row>
    <row r="54" spans="1:6" ht="30" customHeight="1">
      <c r="A54" s="167" t="s">
        <v>423</v>
      </c>
      <c r="B54" s="167" t="s">
        <v>216</v>
      </c>
      <c r="C54" s="219" t="s">
        <v>575</v>
      </c>
      <c r="D54" s="165" t="s">
        <v>575</v>
      </c>
      <c r="E54" s="165">
        <f>SUM(E53)</f>
        <v>-77413</v>
      </c>
      <c r="F54" s="165">
        <f>SUM(C54:E54)</f>
        <v>-77413</v>
      </c>
    </row>
    <row r="55" spans="1:6" ht="12" customHeight="1">
      <c r="A55" s="116"/>
      <c r="B55" s="116"/>
      <c r="C55" s="631"/>
      <c r="D55" s="310"/>
      <c r="E55" s="310"/>
      <c r="F55" s="310"/>
    </row>
    <row r="56" spans="1:6" ht="14.25">
      <c r="A56" s="249" t="s">
        <v>122</v>
      </c>
      <c r="B56" s="118" t="s">
        <v>67</v>
      </c>
      <c r="C56" s="311" t="s">
        <v>575</v>
      </c>
      <c r="D56" s="311" t="s">
        <v>575</v>
      </c>
      <c r="E56" s="113">
        <f>'Peļņas vai zaudējumu aprēķins'!H22</f>
        <v>109536</v>
      </c>
      <c r="F56" s="119">
        <f>SUM(C56:E56)</f>
        <v>109536</v>
      </c>
    </row>
    <row r="57" spans="1:6" ht="14.25">
      <c r="A57" s="250" t="s">
        <v>705</v>
      </c>
      <c r="B57" s="117" t="s">
        <v>706</v>
      </c>
      <c r="C57" s="112" t="s">
        <v>575</v>
      </c>
      <c r="D57" s="112">
        <f>'Peļņas vai zaudējumu aprēķins'!H43</f>
        <v>-1797</v>
      </c>
      <c r="E57" s="89" t="s">
        <v>575</v>
      </c>
      <c r="F57" s="104">
        <f>SUM(C57:E57)</f>
        <v>-1797</v>
      </c>
    </row>
    <row r="58" spans="1:6" ht="28.5" customHeight="1">
      <c r="A58" s="32" t="s">
        <v>263</v>
      </c>
      <c r="B58" s="32" t="s">
        <v>264</v>
      </c>
      <c r="C58" s="219" t="s">
        <v>575</v>
      </c>
      <c r="D58" s="219">
        <f>SUM(D56,D57)</f>
        <v>-1797</v>
      </c>
      <c r="E58" s="219">
        <f>SUM(E56,E57)</f>
        <v>109536</v>
      </c>
      <c r="F58" s="219">
        <f>SUM(F56,F57)</f>
        <v>107739</v>
      </c>
    </row>
    <row r="59" spans="1:6" ht="15" thickBot="1">
      <c r="A59" s="191" t="s">
        <v>683</v>
      </c>
      <c r="B59" s="191" t="s">
        <v>684</v>
      </c>
      <c r="C59" s="192">
        <f>SUM(C51,C54,C58)</f>
        <v>1288531</v>
      </c>
      <c r="D59" s="192">
        <f>SUM(D51,D54,D58)</f>
        <v>647982</v>
      </c>
      <c r="E59" s="192">
        <f>SUM(E51,E54,E58)</f>
        <v>208713</v>
      </c>
      <c r="F59" s="192">
        <f>SUM(F51,F54,F58)</f>
        <v>2145226</v>
      </c>
    </row>
    <row r="60" spans="1:6" ht="15" thickTop="1">
      <c r="A60" s="114"/>
      <c r="B60" s="114"/>
      <c r="C60" s="114"/>
      <c r="D60" s="114"/>
      <c r="E60" s="114"/>
      <c r="F60" s="114"/>
    </row>
    <row r="61" spans="1:6" ht="14.25">
      <c r="A61" s="611" t="s">
        <v>36</v>
      </c>
      <c r="B61" s="611" t="s">
        <v>84</v>
      </c>
      <c r="C61" s="94">
        <f>C25</f>
        <v>184</v>
      </c>
      <c r="D61" s="94" t="s">
        <v>575</v>
      </c>
      <c r="E61" s="94" t="s">
        <v>575</v>
      </c>
      <c r="F61" s="119">
        <f aca="true" t="shared" si="0" ref="F61:F66">SUM(C61:E61)</f>
        <v>184</v>
      </c>
    </row>
    <row r="62" spans="1:6" ht="30" customHeight="1">
      <c r="A62" s="54" t="s">
        <v>422</v>
      </c>
      <c r="B62" s="54" t="s">
        <v>260</v>
      </c>
      <c r="C62" s="306" t="s">
        <v>575</v>
      </c>
      <c r="D62" s="307">
        <v>-2606</v>
      </c>
      <c r="E62" s="307">
        <v>2606</v>
      </c>
      <c r="F62" s="165" t="s">
        <v>575</v>
      </c>
    </row>
    <row r="63" spans="1:6" ht="30" customHeight="1">
      <c r="A63" s="167" t="s">
        <v>423</v>
      </c>
      <c r="B63" s="167" t="s">
        <v>216</v>
      </c>
      <c r="C63" s="219">
        <f>SUM(C61:C62)</f>
        <v>184</v>
      </c>
      <c r="D63" s="165">
        <f>SUM(D61:D62)</f>
        <v>-2606</v>
      </c>
      <c r="E63" s="165">
        <f>SUM(E61:E62)</f>
        <v>2606</v>
      </c>
      <c r="F63" s="165">
        <f t="shared" si="0"/>
        <v>184</v>
      </c>
    </row>
    <row r="64" spans="1:6" ht="14.25">
      <c r="A64" s="116"/>
      <c r="B64" s="116"/>
      <c r="C64" s="613"/>
      <c r="D64" s="632"/>
      <c r="E64" s="632"/>
      <c r="F64" s="632"/>
    </row>
    <row r="65" spans="1:6" ht="14.25">
      <c r="A65" s="611" t="s">
        <v>122</v>
      </c>
      <c r="B65" s="611" t="s">
        <v>67</v>
      </c>
      <c r="C65" s="239" t="s">
        <v>575</v>
      </c>
      <c r="D65" s="94" t="s">
        <v>575</v>
      </c>
      <c r="E65" s="94">
        <v>27905</v>
      </c>
      <c r="F65" s="119">
        <f t="shared" si="0"/>
        <v>27905</v>
      </c>
    </row>
    <row r="66" spans="1:6" ht="14.25">
      <c r="A66" s="54" t="s">
        <v>219</v>
      </c>
      <c r="B66" s="54" t="s">
        <v>217</v>
      </c>
      <c r="C66" s="89" t="s">
        <v>575</v>
      </c>
      <c r="D66" s="90">
        <v>4644</v>
      </c>
      <c r="E66" s="90">
        <v>-890</v>
      </c>
      <c r="F66" s="104">
        <f t="shared" si="0"/>
        <v>3754</v>
      </c>
    </row>
    <row r="67" spans="1:6" ht="14.25">
      <c r="A67" s="32" t="s">
        <v>155</v>
      </c>
      <c r="B67" s="32" t="s">
        <v>218</v>
      </c>
      <c r="C67" s="155" t="s">
        <v>575</v>
      </c>
      <c r="D67" s="155">
        <f>SUM(D65,D66)</f>
        <v>4644</v>
      </c>
      <c r="E67" s="155">
        <f>SUM(E65,E66)</f>
        <v>27015</v>
      </c>
      <c r="F67" s="155">
        <f>SUM(F65,F66)</f>
        <v>31659</v>
      </c>
    </row>
    <row r="68" spans="1:6" ht="15" thickBot="1">
      <c r="A68" s="283" t="s">
        <v>256</v>
      </c>
      <c r="B68" s="283" t="s">
        <v>257</v>
      </c>
      <c r="C68" s="284">
        <f>SUM(C59,C63,C67)</f>
        <v>1288715</v>
      </c>
      <c r="D68" s="284">
        <f>SUM(D59,D63,D67)</f>
        <v>650020</v>
      </c>
      <c r="E68" s="284">
        <f>SUM(E59,E63,E67)</f>
        <v>238334</v>
      </c>
      <c r="F68" s="284">
        <f>SUM(F59,F63,F67)</f>
        <v>2177069</v>
      </c>
    </row>
    <row r="69" spans="1:6" ht="15" thickTop="1">
      <c r="A69" s="9"/>
      <c r="B69" s="9"/>
      <c r="C69" s="612"/>
      <c r="D69" s="612"/>
      <c r="E69" s="612"/>
      <c r="F69" s="612"/>
    </row>
    <row r="70" spans="1:6" ht="14.25">
      <c r="A70" s="611" t="s">
        <v>577</v>
      </c>
      <c r="B70" s="611" t="s">
        <v>578</v>
      </c>
      <c r="C70" s="239" t="s">
        <v>575</v>
      </c>
      <c r="D70" s="94" t="s">
        <v>575</v>
      </c>
      <c r="E70" s="94">
        <v>-90142</v>
      </c>
      <c r="F70" s="119">
        <f>SUM(C70:E70)</f>
        <v>-90142</v>
      </c>
    </row>
    <row r="71" spans="1:6" ht="25.5">
      <c r="A71" s="54" t="s">
        <v>422</v>
      </c>
      <c r="B71" s="54" t="s">
        <v>260</v>
      </c>
      <c r="C71" s="306" t="s">
        <v>575</v>
      </c>
      <c r="D71" s="307">
        <v>-145</v>
      </c>
      <c r="E71" s="307">
        <v>171</v>
      </c>
      <c r="F71" s="165">
        <f>SUM(C71:E71)</f>
        <v>26</v>
      </c>
    </row>
    <row r="72" spans="1:6" ht="30" customHeight="1">
      <c r="A72" s="167" t="s">
        <v>423</v>
      </c>
      <c r="B72" s="167" t="s">
        <v>216</v>
      </c>
      <c r="C72" s="219" t="s">
        <v>575</v>
      </c>
      <c r="D72" s="165">
        <f>SUM(D70,D71)</f>
        <v>-145</v>
      </c>
      <c r="E72" s="165">
        <f>SUM(E70,E71)</f>
        <v>-89971</v>
      </c>
      <c r="F72" s="165">
        <f>SUM(C72:E72)</f>
        <v>-90116</v>
      </c>
    </row>
    <row r="73" spans="1:6" ht="12" customHeight="1">
      <c r="A73" s="116"/>
      <c r="B73" s="116"/>
      <c r="C73" s="631"/>
      <c r="D73" s="310"/>
      <c r="E73" s="310"/>
      <c r="F73" s="310"/>
    </row>
    <row r="74" spans="1:6" ht="14.25">
      <c r="A74" s="249" t="s">
        <v>122</v>
      </c>
      <c r="B74" s="118" t="s">
        <v>67</v>
      </c>
      <c r="C74" s="311" t="s">
        <v>575</v>
      </c>
      <c r="D74" s="311" t="s">
        <v>575</v>
      </c>
      <c r="E74" s="113">
        <f>'Peļņas vai zaudējumu aprēķins'!G22</f>
        <v>99622</v>
      </c>
      <c r="F74" s="119">
        <f>SUM(C74:E74)</f>
        <v>99622</v>
      </c>
    </row>
    <row r="75" spans="1:6" ht="14.25">
      <c r="A75" s="250" t="s">
        <v>219</v>
      </c>
      <c r="B75" s="117" t="s">
        <v>217</v>
      </c>
      <c r="C75" s="112" t="s">
        <v>575</v>
      </c>
      <c r="D75" s="112">
        <f>'Peļņas vai zaudējumu aprēķins'!G37</f>
        <v>3251</v>
      </c>
      <c r="E75" s="89">
        <f>'Peļņas vai zaudējumu aprēķins'!G41</f>
        <v>-192</v>
      </c>
      <c r="F75" s="104">
        <f>SUM(C75:E75)</f>
        <v>3059</v>
      </c>
    </row>
    <row r="76" spans="1:6" ht="14.25">
      <c r="A76" s="32" t="s">
        <v>155</v>
      </c>
      <c r="B76" s="32" t="s">
        <v>199</v>
      </c>
      <c r="C76" s="219" t="s">
        <v>575</v>
      </c>
      <c r="D76" s="219">
        <f>SUM(D74,D75)</f>
        <v>3251</v>
      </c>
      <c r="E76" s="219">
        <f>SUM(E74,E75)</f>
        <v>99430</v>
      </c>
      <c r="F76" s="219">
        <f>SUM(F74,F75)</f>
        <v>102681</v>
      </c>
    </row>
    <row r="77" spans="1:6" ht="15" thickBot="1">
      <c r="A77" s="191" t="s">
        <v>681</v>
      </c>
      <c r="B77" s="191" t="s">
        <v>682</v>
      </c>
      <c r="C77" s="192">
        <f>SUM(C68,C72,C76)</f>
        <v>1288715</v>
      </c>
      <c r="D77" s="192">
        <f>SUM(D68,D72,D76)</f>
        <v>653126</v>
      </c>
      <c r="E77" s="192">
        <f>SUM(E68,E72,E76)</f>
        <v>247793</v>
      </c>
      <c r="F77" s="192">
        <f>SUM(F68,F72,F76)</f>
        <v>2189634</v>
      </c>
    </row>
    <row r="78" ht="15" thickTop="1"/>
  </sheetData>
  <sheetProtection password="9D4D" sheet="1" objects="1" scenarios="1"/>
  <mergeCells count="16">
    <mergeCell ref="A5:B5"/>
    <mergeCell ref="A4:B4"/>
    <mergeCell ref="A8:A9"/>
    <mergeCell ref="C8:F8"/>
    <mergeCell ref="A45:A46"/>
    <mergeCell ref="G8:G9"/>
    <mergeCell ref="G10:G11"/>
    <mergeCell ref="H8:H9"/>
    <mergeCell ref="H10:H11"/>
    <mergeCell ref="A47:A48"/>
    <mergeCell ref="C45:E45"/>
    <mergeCell ref="C47:E47"/>
    <mergeCell ref="A10:A11"/>
    <mergeCell ref="C10:F10"/>
    <mergeCell ref="F45:F46"/>
    <mergeCell ref="F47:F48"/>
  </mergeCells>
  <printOptions/>
  <pageMargins left="0.07874015748031496" right="0.15748031496062992" top="0.5511811023622047" bottom="0.15748031496062992" header="0.15748031496062992" footer="0.15748031496062992"/>
  <pageSetup fitToHeight="2"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sheetPr>
    <pageSetUpPr fitToPage="1"/>
  </sheetPr>
  <dimension ref="A1:L45"/>
  <sheetViews>
    <sheetView showGridLines="0" zoomScalePageLayoutView="0" workbookViewId="0" topLeftCell="A1">
      <pane ySplit="3" topLeftCell="A4" activePane="bottomLeft" state="frozen"/>
      <selection pane="topLeft" activeCell="A1" sqref="A1"/>
      <selection pane="bottomLeft" activeCell="A4" sqref="A4"/>
    </sheetView>
  </sheetViews>
  <sheetFormatPr defaultColWidth="9.140625" defaultRowHeight="15" outlineLevelCol="1"/>
  <cols>
    <col min="1" max="1" width="70.57421875" style="3" customWidth="1"/>
    <col min="2" max="2" width="67.7109375" style="24" customWidth="1" outlineLevel="1"/>
    <col min="3" max="3" width="12.57421875" style="71" customWidth="1" outlineLevel="1"/>
    <col min="4" max="5" width="11.57421875" style="71" customWidth="1"/>
    <col min="6" max="6" width="3.28125" style="3" customWidth="1"/>
    <col min="7" max="8" width="13.421875" style="71" customWidth="1"/>
    <col min="9" max="16384" width="9.140625" style="3" customWidth="1"/>
  </cols>
  <sheetData>
    <row r="1" spans="1:3" ht="14.25">
      <c r="A1" s="281" t="str">
        <f>'Peļņas vai zaudējumu aprēķins'!A1</f>
        <v>LATVENERGO KONSOLIDĒTIE UN AS „LATVENERGO”</v>
      </c>
      <c r="B1" s="281" t="str">
        <f>'Peļņas vai zaudējumu aprēķins'!B1</f>
        <v>LATVENERGO CONSOLIDATED AND LATVENERGO AS</v>
      </c>
      <c r="C1" s="281"/>
    </row>
    <row r="2" spans="1:8" ht="31.5" customHeight="1">
      <c r="A2" s="281" t="str">
        <f>'Peļņas vai zaudējumu aprēķins'!A2</f>
        <v>NEREVIDĒTIE STARPPERIODU SAĪSINĀTIE FINANŠU PĀRSKATI PAR 9 MĒNEŠU PERIODU, KAS BEIDZAS 2017. GADA 30. SEPTEMBRĪ</v>
      </c>
      <c r="B2" s="281" t="str">
        <f>'Peļņas vai zaudējumu aprēķins'!B2</f>
        <v>UNAUDITED CONDENSED INTERIM FINANCIAL STATEMENTS FOR THE 9–MONTH PERIOD ENDING 30 SEPTEMBER 2017</v>
      </c>
      <c r="C2" s="281"/>
      <c r="D2" s="70"/>
      <c r="E2" s="70"/>
      <c r="G2" s="70"/>
      <c r="H2" s="70"/>
    </row>
    <row r="3" ht="14.25">
      <c r="B3" s="26"/>
    </row>
    <row r="4" ht="14.25">
      <c r="B4" s="26"/>
    </row>
    <row r="5" spans="1:8" ht="19.5" customHeight="1">
      <c r="A5" s="25" t="s">
        <v>285</v>
      </c>
      <c r="D5" s="5"/>
      <c r="E5" s="5"/>
      <c r="G5" s="5"/>
      <c r="H5" s="5"/>
    </row>
    <row r="6" spans="1:8" s="4" customFormat="1" ht="18.75" customHeight="1">
      <c r="A6" s="25" t="s">
        <v>286</v>
      </c>
      <c r="B6" s="25"/>
      <c r="C6" s="25"/>
      <c r="D6" s="72"/>
      <c r="E6" s="72"/>
      <c r="G6" s="72"/>
      <c r="H6" s="72"/>
    </row>
    <row r="7" spans="1:8" s="4" customFormat="1" ht="15.75" thickBot="1">
      <c r="A7" s="2"/>
      <c r="B7" s="23"/>
      <c r="C7" s="23"/>
      <c r="D7" s="72"/>
      <c r="E7" s="72"/>
      <c r="G7" s="72"/>
      <c r="H7" s="72"/>
    </row>
    <row r="8" spans="1:8" s="4" customFormat="1" ht="28.5" customHeight="1" thickTop="1">
      <c r="A8" s="650"/>
      <c r="B8" s="650"/>
      <c r="C8" s="657" t="s">
        <v>576</v>
      </c>
      <c r="D8" s="640" t="s">
        <v>232</v>
      </c>
      <c r="E8" s="640"/>
      <c r="G8" s="640" t="s">
        <v>233</v>
      </c>
      <c r="H8" s="640"/>
    </row>
    <row r="9" spans="1:8" s="72" customFormat="1" ht="28.5" customHeight="1">
      <c r="A9" s="652"/>
      <c r="B9" s="652"/>
      <c r="C9" s="658"/>
      <c r="D9" s="314" t="s">
        <v>679</v>
      </c>
      <c r="E9" s="314" t="s">
        <v>680</v>
      </c>
      <c r="G9" s="315" t="str">
        <f>D9</f>
        <v>01/01-30/09/2017</v>
      </c>
      <c r="H9" s="315" t="str">
        <f>E9</f>
        <v>01/01-30/09/2016</v>
      </c>
    </row>
    <row r="10" spans="1:8" s="4" customFormat="1" ht="13.5" customHeight="1">
      <c r="A10" s="114"/>
      <c r="B10" s="114"/>
      <c r="C10" s="469"/>
      <c r="D10" s="108" t="s">
        <v>57</v>
      </c>
      <c r="E10" s="108" t="s">
        <v>57</v>
      </c>
      <c r="G10" s="108" t="str">
        <f>D10</f>
        <v>EUR'000</v>
      </c>
      <c r="H10" s="108" t="str">
        <f>E10</f>
        <v>EUR'000</v>
      </c>
    </row>
    <row r="11" spans="1:8" ht="8.25" customHeight="1">
      <c r="A11" s="109"/>
      <c r="B11" s="193"/>
      <c r="C11" s="470"/>
      <c r="D11" s="109"/>
      <c r="E11" s="109"/>
      <c r="G11" s="109"/>
      <c r="H11" s="109"/>
    </row>
    <row r="12" spans="1:12" ht="14.25">
      <c r="A12" s="32" t="s">
        <v>134</v>
      </c>
      <c r="B12" s="32" t="s">
        <v>85</v>
      </c>
      <c r="C12" s="471"/>
      <c r="D12" s="27"/>
      <c r="E12" s="27"/>
      <c r="G12" s="27"/>
      <c r="H12" s="27"/>
      <c r="L12" s="606"/>
    </row>
    <row r="13" spans="1:8" ht="14.25">
      <c r="A13" s="30" t="s">
        <v>182</v>
      </c>
      <c r="B13" s="30" t="s">
        <v>135</v>
      </c>
      <c r="C13" s="472"/>
      <c r="D13" s="295">
        <f>'Peļņas vai zaudējumu aprēķins'!D20</f>
        <v>147610</v>
      </c>
      <c r="E13" s="295">
        <f>'Peļņas vai zaudējumu aprēķins'!E20</f>
        <v>107624</v>
      </c>
      <c r="G13" s="295">
        <f>'Peļņas vai zaudējumu aprēķins'!G20</f>
        <v>116974</v>
      </c>
      <c r="H13" s="295">
        <f>'Peļņas vai zaudējumu aprēķins'!H20</f>
        <v>124129</v>
      </c>
    </row>
    <row r="14" spans="1:8" ht="14.25">
      <c r="A14" s="32" t="s">
        <v>136</v>
      </c>
      <c r="B14" s="32" t="s">
        <v>186</v>
      </c>
      <c r="C14" s="471"/>
      <c r="D14" s="153"/>
      <c r="E14" s="153"/>
      <c r="G14" s="153"/>
      <c r="H14" s="153"/>
    </row>
    <row r="15" spans="1:8" ht="14.25">
      <c r="A15" s="27" t="s">
        <v>626</v>
      </c>
      <c r="B15" s="27" t="s">
        <v>631</v>
      </c>
      <c r="C15" s="473"/>
      <c r="D15" s="242">
        <v>146588</v>
      </c>
      <c r="E15" s="242">
        <v>173782</v>
      </c>
      <c r="G15" s="242">
        <v>70620</v>
      </c>
      <c r="H15" s="242">
        <v>68818</v>
      </c>
    </row>
    <row r="16" spans="1:8" ht="14.25">
      <c r="A16" s="28" t="s">
        <v>627</v>
      </c>
      <c r="B16" s="28" t="s">
        <v>630</v>
      </c>
      <c r="C16" s="474"/>
      <c r="D16" s="243">
        <v>9721</v>
      </c>
      <c r="E16" s="243">
        <v>984</v>
      </c>
      <c r="G16" s="243">
        <v>1711</v>
      </c>
      <c r="H16" s="243">
        <v>-6371</v>
      </c>
    </row>
    <row r="17" spans="1:8" ht="14.25">
      <c r="A17" s="28" t="s">
        <v>628</v>
      </c>
      <c r="B17" s="28" t="s">
        <v>629</v>
      </c>
      <c r="C17" s="474"/>
      <c r="D17" s="243">
        <v>750</v>
      </c>
      <c r="E17" s="243">
        <v>601</v>
      </c>
      <c r="G17" s="243">
        <v>-8754</v>
      </c>
      <c r="H17" s="243">
        <v>-15379</v>
      </c>
    </row>
    <row r="18" spans="1:8" s="166" customFormat="1" ht="15">
      <c r="A18" s="252" t="s">
        <v>137</v>
      </c>
      <c r="B18" s="252" t="s">
        <v>138</v>
      </c>
      <c r="C18" s="475"/>
      <c r="D18" s="253">
        <f>SUM(D13,D15,D16,D17)</f>
        <v>304669</v>
      </c>
      <c r="E18" s="253">
        <f>SUM(E13,E15,E16,E17)</f>
        <v>282991</v>
      </c>
      <c r="G18" s="253">
        <f>SUM(G13,G15,G16,G17)</f>
        <v>180551</v>
      </c>
      <c r="H18" s="253">
        <f>SUM(H13,H15,H16,H17)</f>
        <v>171197</v>
      </c>
    </row>
    <row r="19" spans="1:8" ht="14.25">
      <c r="A19" s="30" t="s">
        <v>695</v>
      </c>
      <c r="B19" s="30" t="s">
        <v>696</v>
      </c>
      <c r="C19" s="472"/>
      <c r="D19" s="279">
        <v>-21683</v>
      </c>
      <c r="E19" s="279">
        <v>11300</v>
      </c>
      <c r="G19" s="279">
        <v>-29087</v>
      </c>
      <c r="H19" s="279">
        <v>-8729</v>
      </c>
    </row>
    <row r="20" spans="1:8" ht="14.25">
      <c r="A20" s="28" t="s">
        <v>697</v>
      </c>
      <c r="B20" s="28" t="s">
        <v>698</v>
      </c>
      <c r="C20" s="474"/>
      <c r="D20" s="290">
        <v>-7756</v>
      </c>
      <c r="E20" s="290">
        <v>-12317</v>
      </c>
      <c r="G20" s="290">
        <v>995</v>
      </c>
      <c r="H20" s="290">
        <v>-3095</v>
      </c>
    </row>
    <row r="21" spans="1:8" ht="14.25">
      <c r="A21" s="31" t="s">
        <v>139</v>
      </c>
      <c r="B21" s="31" t="s">
        <v>187</v>
      </c>
      <c r="C21" s="476"/>
      <c r="D21" s="155">
        <f>SUM(D18:D20)</f>
        <v>275230</v>
      </c>
      <c r="E21" s="155">
        <f>SUM(E18:E20)</f>
        <v>281974</v>
      </c>
      <c r="G21" s="155">
        <f>SUM(G18:G20)</f>
        <v>152459</v>
      </c>
      <c r="H21" s="155">
        <f>SUM(H18:H20)</f>
        <v>159373</v>
      </c>
    </row>
    <row r="22" spans="1:8" s="71" customFormat="1" ht="14.25">
      <c r="A22" s="30" t="s">
        <v>142</v>
      </c>
      <c r="B22" s="30" t="s">
        <v>131</v>
      </c>
      <c r="C22" s="472"/>
      <c r="D22" s="279">
        <v>-7121</v>
      </c>
      <c r="E22" s="279">
        <v>-8609</v>
      </c>
      <c r="G22" s="279">
        <v>-6720</v>
      </c>
      <c r="H22" s="279">
        <v>-9069</v>
      </c>
    </row>
    <row r="23" spans="1:8" s="71" customFormat="1" ht="14.25">
      <c r="A23" s="120" t="s">
        <v>143</v>
      </c>
      <c r="B23" s="27" t="s">
        <v>132</v>
      </c>
      <c r="C23" s="473"/>
      <c r="D23" s="242">
        <v>1243</v>
      </c>
      <c r="E23" s="242">
        <v>2088</v>
      </c>
      <c r="G23" s="242">
        <v>9619</v>
      </c>
      <c r="H23" s="242">
        <v>10215</v>
      </c>
    </row>
    <row r="24" spans="1:8" s="71" customFormat="1" ht="25.5">
      <c r="A24" s="28" t="s">
        <v>212</v>
      </c>
      <c r="B24" s="28" t="s">
        <v>213</v>
      </c>
      <c r="C24" s="474"/>
      <c r="D24" s="243">
        <v>-32174</v>
      </c>
      <c r="E24" s="243">
        <v>-4459</v>
      </c>
      <c r="G24" s="240">
        <v>-28858</v>
      </c>
      <c r="H24" s="240">
        <v>-5791</v>
      </c>
    </row>
    <row r="25" spans="1:8" ht="14.25">
      <c r="A25" s="29" t="s">
        <v>140</v>
      </c>
      <c r="B25" s="29" t="s">
        <v>718</v>
      </c>
      <c r="C25" s="477"/>
      <c r="D25" s="93">
        <f>SUM(D21,D22:D24)</f>
        <v>237178</v>
      </c>
      <c r="E25" s="93">
        <f>SUM(E21,E22:E24)</f>
        <v>270994</v>
      </c>
      <c r="G25" s="93">
        <f>SUM(G21,G22:G24)</f>
        <v>126500</v>
      </c>
      <c r="H25" s="93">
        <f>SUM(H21,H22:H24)</f>
        <v>154728</v>
      </c>
    </row>
    <row r="26" spans="1:8" ht="14.25">
      <c r="A26" s="27"/>
      <c r="B26" s="27"/>
      <c r="C26" s="473"/>
      <c r="D26" s="154"/>
      <c r="E26" s="154"/>
      <c r="G26" s="154"/>
      <c r="H26" s="154"/>
    </row>
    <row r="27" spans="1:8" ht="14.25">
      <c r="A27" s="32" t="s">
        <v>141</v>
      </c>
      <c r="B27" s="32" t="s">
        <v>86</v>
      </c>
      <c r="C27" s="471"/>
      <c r="D27" s="92"/>
      <c r="E27" s="92"/>
      <c r="G27" s="92"/>
      <c r="H27" s="92"/>
    </row>
    <row r="28" spans="1:8" s="71" customFormat="1" ht="14.25">
      <c r="A28" s="28" t="s">
        <v>267</v>
      </c>
      <c r="B28" s="28" t="s">
        <v>269</v>
      </c>
      <c r="C28" s="474"/>
      <c r="D28" s="240" t="s">
        <v>575</v>
      </c>
      <c r="E28" s="240" t="s">
        <v>575</v>
      </c>
      <c r="G28" s="240" t="s">
        <v>575</v>
      </c>
      <c r="H28" s="240">
        <v>-75000</v>
      </c>
    </row>
    <row r="29" spans="1:8" s="71" customFormat="1" ht="14.25">
      <c r="A29" s="28" t="s">
        <v>268</v>
      </c>
      <c r="B29" s="28" t="s">
        <v>270</v>
      </c>
      <c r="C29" s="474"/>
      <c r="D29" s="240" t="s">
        <v>575</v>
      </c>
      <c r="E29" s="240" t="s">
        <v>575</v>
      </c>
      <c r="G29" s="240">
        <v>7067</v>
      </c>
      <c r="H29" s="240">
        <v>92400</v>
      </c>
    </row>
    <row r="30" spans="1:8" s="71" customFormat="1" ht="14.25">
      <c r="A30" s="28" t="s">
        <v>30</v>
      </c>
      <c r="B30" s="28" t="s">
        <v>188</v>
      </c>
      <c r="C30" s="474"/>
      <c r="D30" s="240">
        <v>-160638</v>
      </c>
      <c r="E30" s="240">
        <v>-128340</v>
      </c>
      <c r="G30" s="240">
        <v>-67728</v>
      </c>
      <c r="H30" s="240">
        <v>-46152</v>
      </c>
    </row>
    <row r="31" spans="1:8" ht="14.25">
      <c r="A31" s="28" t="s">
        <v>144</v>
      </c>
      <c r="B31" s="28" t="s">
        <v>586</v>
      </c>
      <c r="C31" s="474"/>
      <c r="D31" s="243">
        <v>3557</v>
      </c>
      <c r="E31" s="243">
        <v>7900</v>
      </c>
      <c r="G31" s="243">
        <v>3557</v>
      </c>
      <c r="H31" s="243">
        <v>7900</v>
      </c>
    </row>
    <row r="32" spans="1:8" s="71" customFormat="1" ht="14.25">
      <c r="A32" s="28" t="s">
        <v>587</v>
      </c>
      <c r="B32" s="28" t="s">
        <v>609</v>
      </c>
      <c r="C32" s="474"/>
      <c r="D32" s="240" t="s">
        <v>575</v>
      </c>
      <c r="E32" s="240" t="s">
        <v>575</v>
      </c>
      <c r="F32" s="586"/>
      <c r="G32" s="243">
        <v>9111</v>
      </c>
      <c r="H32" s="243">
        <v>15600</v>
      </c>
    </row>
    <row r="33" spans="1:8" ht="14.25">
      <c r="A33" s="29" t="s">
        <v>145</v>
      </c>
      <c r="B33" s="29" t="s">
        <v>717</v>
      </c>
      <c r="C33" s="477"/>
      <c r="D33" s="93">
        <f>SUM(D28:D32)</f>
        <v>-157081</v>
      </c>
      <c r="E33" s="93">
        <f>SUM(E28:E32)</f>
        <v>-120440</v>
      </c>
      <c r="G33" s="93">
        <f>SUM(G28:G32)</f>
        <v>-47993</v>
      </c>
      <c r="H33" s="93">
        <f>SUM(H28:H32)</f>
        <v>-5252</v>
      </c>
    </row>
    <row r="34" spans="1:8" ht="14.25">
      <c r="A34" s="27"/>
      <c r="B34" s="27"/>
      <c r="C34" s="473"/>
      <c r="D34" s="91"/>
      <c r="E34" s="91"/>
      <c r="G34" s="91"/>
      <c r="H34" s="91"/>
    </row>
    <row r="35" spans="1:8" ht="14.25">
      <c r="A35" s="32" t="s">
        <v>146</v>
      </c>
      <c r="B35" s="32" t="s">
        <v>87</v>
      </c>
      <c r="C35" s="471"/>
      <c r="D35" s="92"/>
      <c r="E35" s="92"/>
      <c r="G35" s="92"/>
      <c r="H35" s="92"/>
    </row>
    <row r="36" spans="1:8" s="71" customFormat="1" ht="14.25">
      <c r="A36" s="28" t="s">
        <v>579</v>
      </c>
      <c r="B36" s="28" t="s">
        <v>580</v>
      </c>
      <c r="C36" s="474"/>
      <c r="D36" s="240" t="s">
        <v>575</v>
      </c>
      <c r="E36" s="240">
        <v>26266</v>
      </c>
      <c r="G36" s="240" t="s">
        <v>575</v>
      </c>
      <c r="H36" s="240">
        <v>26266</v>
      </c>
    </row>
    <row r="37" spans="1:8" s="71" customFormat="1" ht="14.25">
      <c r="A37" s="28" t="s">
        <v>180</v>
      </c>
      <c r="B37" s="28" t="s">
        <v>220</v>
      </c>
      <c r="C37" s="474" t="s">
        <v>419</v>
      </c>
      <c r="D37" s="240">
        <v>349</v>
      </c>
      <c r="E37" s="240">
        <v>56055</v>
      </c>
      <c r="G37" s="240" t="s">
        <v>575</v>
      </c>
      <c r="H37" s="240">
        <v>55000</v>
      </c>
    </row>
    <row r="38" spans="1:8" ht="14.25">
      <c r="A38" s="28" t="s">
        <v>181</v>
      </c>
      <c r="B38" s="28" t="s">
        <v>88</v>
      </c>
      <c r="C38" s="474" t="s">
        <v>419</v>
      </c>
      <c r="D38" s="240">
        <v>-50181</v>
      </c>
      <c r="E38" s="240">
        <v>-52337</v>
      </c>
      <c r="G38" s="240">
        <v>-47921</v>
      </c>
      <c r="H38" s="240">
        <v>-50821</v>
      </c>
    </row>
    <row r="39" spans="1:8" s="71" customFormat="1" ht="14.25">
      <c r="A39" s="28" t="s">
        <v>584</v>
      </c>
      <c r="B39" s="28" t="s">
        <v>581</v>
      </c>
      <c r="C39" s="474"/>
      <c r="D39" s="240">
        <v>-90142</v>
      </c>
      <c r="E39" s="240">
        <v>-77413</v>
      </c>
      <c r="G39" s="240">
        <v>-90142</v>
      </c>
      <c r="H39" s="240">
        <v>-77413</v>
      </c>
    </row>
    <row r="40" spans="1:8" s="71" customFormat="1" ht="14.25">
      <c r="A40" s="28" t="s">
        <v>583</v>
      </c>
      <c r="B40" s="28" t="s">
        <v>582</v>
      </c>
      <c r="C40" s="474"/>
      <c r="D40" s="240">
        <v>-1393</v>
      </c>
      <c r="E40" s="240">
        <v>-1377</v>
      </c>
      <c r="G40" s="240" t="s">
        <v>575</v>
      </c>
      <c r="H40" s="240" t="s">
        <v>575</v>
      </c>
    </row>
    <row r="41" spans="1:8" s="71" customFormat="1" ht="14.25">
      <c r="A41" s="29" t="s">
        <v>147</v>
      </c>
      <c r="B41" s="29" t="s">
        <v>588</v>
      </c>
      <c r="C41" s="477"/>
      <c r="D41" s="93">
        <f>SUM(D36:D40)</f>
        <v>-141367</v>
      </c>
      <c r="E41" s="93">
        <f>SUM(E36:E40)</f>
        <v>-48806</v>
      </c>
      <c r="G41" s="93">
        <f>SUM(G36:G40)</f>
        <v>-138063</v>
      </c>
      <c r="H41" s="93">
        <f>SUM(H36:H40)</f>
        <v>-46968</v>
      </c>
    </row>
    <row r="42" spans="1:8" ht="14.25">
      <c r="A42" s="27"/>
      <c r="B42" s="27"/>
      <c r="C42" s="473"/>
      <c r="D42" s="91"/>
      <c r="E42" s="91"/>
      <c r="G42" s="91"/>
      <c r="H42" s="91"/>
    </row>
    <row r="43" spans="1:8" ht="14.25">
      <c r="A43" s="248" t="s">
        <v>607</v>
      </c>
      <c r="B43" s="248" t="s">
        <v>585</v>
      </c>
      <c r="C43" s="478">
        <v>11</v>
      </c>
      <c r="D43" s="251">
        <f>SUM(D25,D33,D41)</f>
        <v>-61270</v>
      </c>
      <c r="E43" s="251">
        <f>SUM(E25,E33,E41)</f>
        <v>101748</v>
      </c>
      <c r="G43" s="251">
        <f>SUM(G25,G33,G41)</f>
        <v>-59556</v>
      </c>
      <c r="H43" s="251">
        <f>SUM(H25,H33,H41)</f>
        <v>102508</v>
      </c>
    </row>
    <row r="44" spans="1:8" ht="14.25">
      <c r="A44" s="27" t="s">
        <v>201</v>
      </c>
      <c r="B44" s="27" t="s">
        <v>200</v>
      </c>
      <c r="C44" s="473">
        <v>11</v>
      </c>
      <c r="D44" s="91">
        <f>'Pārskats par fin.stāvokli'!E28</f>
        <v>183980</v>
      </c>
      <c r="E44" s="91">
        <v>104543</v>
      </c>
      <c r="G44" s="91">
        <f>'Pārskats par fin.stāvokli'!H28</f>
        <v>181197</v>
      </c>
      <c r="H44" s="91">
        <v>101819</v>
      </c>
    </row>
    <row r="45" spans="1:8" ht="16.5" customHeight="1" thickBot="1">
      <c r="A45" s="194" t="s">
        <v>265</v>
      </c>
      <c r="B45" s="194" t="s">
        <v>266</v>
      </c>
      <c r="C45" s="479">
        <v>11</v>
      </c>
      <c r="D45" s="195">
        <f>SUM(D44,D43)</f>
        <v>122710</v>
      </c>
      <c r="E45" s="195">
        <f>SUM(E44,E43)</f>
        <v>206291</v>
      </c>
      <c r="G45" s="195">
        <f>SUM(G43,G44)</f>
        <v>121641</v>
      </c>
      <c r="H45" s="195">
        <f>SUM(H43,H44)</f>
        <v>204327</v>
      </c>
    </row>
    <row r="46" ht="15" thickTop="1"/>
  </sheetData>
  <sheetProtection password="9D4D" sheet="1" objects="1" scenarios="1"/>
  <mergeCells count="5">
    <mergeCell ref="A8:A9"/>
    <mergeCell ref="B8:B9"/>
    <mergeCell ref="D8:E8"/>
    <mergeCell ref="G8:H8"/>
    <mergeCell ref="C8:C9"/>
  </mergeCells>
  <printOptions/>
  <pageMargins left="0.3937007874015748" right="0.1968503937007874" top="0.1968503937007874" bottom="0.2755905511811024" header="0.1968503937007874" footer="0.15748031496062992"/>
  <pageSetup fitToHeight="1" fitToWidth="1" horizontalDpi="600" verticalDpi="600" orientation="landscape" paperSize="9" scale="69" r:id="rId1"/>
</worksheet>
</file>

<file path=xl/worksheets/sheet6.xml><?xml version="1.0" encoding="utf-8"?>
<worksheet xmlns="http://schemas.openxmlformats.org/spreadsheetml/2006/main" xmlns:r="http://schemas.openxmlformats.org/officeDocument/2006/relationships">
  <sheetPr>
    <pageSetUpPr fitToPage="1"/>
  </sheetPr>
  <dimension ref="A1:N124"/>
  <sheetViews>
    <sheetView showGridLines="0" zoomScale="110" zoomScaleNormal="110"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outlineLevelCol="1"/>
  <cols>
    <col min="1" max="1" width="64.421875" style="61" customWidth="1"/>
    <col min="2" max="2" width="63.8515625" style="61" customWidth="1" outlineLevel="1"/>
    <col min="3" max="4" width="13.140625" style="143" customWidth="1"/>
    <col min="5" max="5" width="12.00390625" style="131" customWidth="1"/>
    <col min="6" max="6" width="14.00390625" style="131" customWidth="1"/>
    <col min="7" max="7" width="12.28125" style="131" customWidth="1"/>
    <col min="8" max="8" width="13.421875" style="131" customWidth="1"/>
    <col min="9" max="9" width="12.00390625" style="131" customWidth="1"/>
    <col min="10" max="13" width="10.28125" style="61" customWidth="1"/>
    <col min="14" max="16384" width="9.140625" style="61" customWidth="1"/>
  </cols>
  <sheetData>
    <row r="1" spans="1:2" ht="15">
      <c r="A1" s="281" t="str">
        <f>'Peļņas vai zaudējumu aprēķins'!A1</f>
        <v>LATVENERGO KONSOLIDĒTIE UN AS „LATVENERGO”</v>
      </c>
      <c r="B1" s="281" t="str">
        <f>'Peļņas vai zaudējumu aprēķins'!B1</f>
        <v>LATVENERGO CONSOLIDATED AND LATVENERGO AS</v>
      </c>
    </row>
    <row r="2" spans="1:2" ht="28.5" customHeight="1">
      <c r="A2" s="281" t="str">
        <f>'Peļņas vai zaudējumu aprēķins'!A2</f>
        <v>NEREVIDĒTIE STARPPERIODU SAĪSINĀTIE FINANŠU PĀRSKATI PAR 9 MĒNEŠU PERIODU, KAS BEIDZAS 2017. GADA 30. SEPTEMBRĪ</v>
      </c>
      <c r="B2" s="281" t="str">
        <f>'Peļņas vai zaudējumu aprēķins'!B2</f>
        <v>UNAUDITED CONDENSED INTERIM FINANCIAL STATEMENTS FOR THE 9–MONTH PERIOD ENDING 30 SEPTEMBER 2017</v>
      </c>
    </row>
    <row r="3" spans="1:2" ht="9" customHeight="1">
      <c r="A3" s="70"/>
      <c r="B3" s="70"/>
    </row>
    <row r="4" ht="20.25">
      <c r="A4" s="322" t="s">
        <v>424</v>
      </c>
    </row>
    <row r="5" ht="20.25">
      <c r="A5" s="322" t="s">
        <v>113</v>
      </c>
    </row>
    <row r="6" ht="15.75">
      <c r="A6" s="66"/>
    </row>
    <row r="7" ht="18.75">
      <c r="A7" s="323" t="s">
        <v>271</v>
      </c>
    </row>
    <row r="8" spans="1:9" ht="19.5" thickBot="1">
      <c r="A8" s="323" t="s">
        <v>276</v>
      </c>
      <c r="B8" s="56"/>
      <c r="I8" s="144"/>
    </row>
    <row r="9" spans="1:9" s="105" customFormat="1" ht="15.75" customHeight="1" thickTop="1">
      <c r="A9" s="664"/>
      <c r="B9" s="664"/>
      <c r="C9" s="659" t="s">
        <v>425</v>
      </c>
      <c r="D9" s="659" t="s">
        <v>114</v>
      </c>
      <c r="E9" s="659" t="s">
        <v>209</v>
      </c>
      <c r="F9" s="659" t="s">
        <v>53</v>
      </c>
      <c r="G9" s="659" t="s">
        <v>166</v>
      </c>
      <c r="H9" s="659" t="s">
        <v>49</v>
      </c>
      <c r="I9" s="659" t="s">
        <v>427</v>
      </c>
    </row>
    <row r="10" spans="1:9" s="105" customFormat="1" ht="15.75" customHeight="1" thickBot="1">
      <c r="A10" s="665"/>
      <c r="B10" s="665"/>
      <c r="C10" s="660"/>
      <c r="D10" s="660"/>
      <c r="E10" s="660"/>
      <c r="F10" s="660"/>
      <c r="G10" s="660" t="s">
        <v>33</v>
      </c>
      <c r="H10" s="660"/>
      <c r="I10" s="660"/>
    </row>
    <row r="11" spans="1:9" s="105" customFormat="1" ht="15.75" customHeight="1" thickTop="1">
      <c r="A11" s="664"/>
      <c r="B11" s="664"/>
      <c r="C11" s="659" t="s">
        <v>426</v>
      </c>
      <c r="D11" s="659" t="s">
        <v>221</v>
      </c>
      <c r="E11" s="659" t="s">
        <v>208</v>
      </c>
      <c r="F11" s="659" t="s">
        <v>103</v>
      </c>
      <c r="G11" s="659" t="s">
        <v>104</v>
      </c>
      <c r="H11" s="659" t="s">
        <v>105</v>
      </c>
      <c r="I11" s="659" t="s">
        <v>115</v>
      </c>
    </row>
    <row r="12" spans="1:9" s="105" customFormat="1" ht="17.25" customHeight="1">
      <c r="A12" s="668"/>
      <c r="B12" s="668"/>
      <c r="C12" s="669"/>
      <c r="D12" s="669"/>
      <c r="E12" s="669"/>
      <c r="F12" s="669" t="s">
        <v>103</v>
      </c>
      <c r="G12" s="669"/>
      <c r="H12" s="669"/>
      <c r="I12" s="669"/>
    </row>
    <row r="13" spans="1:9" s="105" customFormat="1" ht="15.75" customHeight="1">
      <c r="A13" s="324" t="s">
        <v>685</v>
      </c>
      <c r="B13" s="324" t="s">
        <v>686</v>
      </c>
      <c r="C13" s="273" t="s">
        <v>57</v>
      </c>
      <c r="D13" s="273" t="s">
        <v>57</v>
      </c>
      <c r="E13" s="273" t="s">
        <v>57</v>
      </c>
      <c r="F13" s="273" t="s">
        <v>57</v>
      </c>
      <c r="G13" s="274" t="s">
        <v>57</v>
      </c>
      <c r="H13" s="273" t="s">
        <v>57</v>
      </c>
      <c r="I13" s="274" t="s">
        <v>57</v>
      </c>
    </row>
    <row r="14" spans="1:9" s="105" customFormat="1" ht="15.75" customHeight="1">
      <c r="A14" s="196" t="s">
        <v>0</v>
      </c>
      <c r="B14" s="196" t="s">
        <v>59</v>
      </c>
      <c r="C14" s="197"/>
      <c r="D14" s="197"/>
      <c r="E14" s="198"/>
      <c r="F14" s="198"/>
      <c r="G14" s="199"/>
      <c r="H14" s="198"/>
      <c r="I14" s="200"/>
    </row>
    <row r="15" spans="1:9" s="105" customFormat="1" ht="15.75" customHeight="1">
      <c r="A15" s="254" t="s">
        <v>46</v>
      </c>
      <c r="B15" s="254" t="s">
        <v>106</v>
      </c>
      <c r="C15" s="201">
        <v>405725</v>
      </c>
      <c r="D15" s="201">
        <v>236221</v>
      </c>
      <c r="E15" s="176">
        <v>31286</v>
      </c>
      <c r="F15" s="176">
        <v>5947</v>
      </c>
      <c r="G15" s="177">
        <f>SUM(C15,D15,E15,F15)</f>
        <v>679179</v>
      </c>
      <c r="H15" s="176" t="s">
        <v>575</v>
      </c>
      <c r="I15" s="177">
        <f>SUM(G15,H15)</f>
        <v>679179</v>
      </c>
    </row>
    <row r="16" spans="1:9" s="105" customFormat="1" ht="15.75" customHeight="1">
      <c r="A16" s="255" t="s">
        <v>47</v>
      </c>
      <c r="B16" s="255" t="s">
        <v>632</v>
      </c>
      <c r="C16" s="256">
        <v>1204</v>
      </c>
      <c r="D16" s="257">
        <v>1364</v>
      </c>
      <c r="E16" s="257">
        <v>1902</v>
      </c>
      <c r="F16" s="257">
        <v>39487</v>
      </c>
      <c r="G16" s="258">
        <f>SUM(C16,D16,E16,F16)</f>
        <v>43957</v>
      </c>
      <c r="H16" s="257">
        <v>-43957</v>
      </c>
      <c r="I16" s="258" t="s">
        <v>575</v>
      </c>
    </row>
    <row r="17" spans="1:9" s="105" customFormat="1" ht="15.75" customHeight="1">
      <c r="A17" s="259" t="s">
        <v>116</v>
      </c>
      <c r="B17" s="259" t="s">
        <v>165</v>
      </c>
      <c r="C17" s="260">
        <f>SUM(C15:C16)</f>
        <v>406929</v>
      </c>
      <c r="D17" s="260">
        <f>SUM(D15:D16)</f>
        <v>237585</v>
      </c>
      <c r="E17" s="260">
        <f>SUM(E15:E16)</f>
        <v>33188</v>
      </c>
      <c r="F17" s="260">
        <f>SUM(F15:F16)</f>
        <v>45434</v>
      </c>
      <c r="G17" s="260">
        <f>SUM(G15:G16)</f>
        <v>723136</v>
      </c>
      <c r="H17" s="260">
        <f>SUM(H15:H16)</f>
        <v>-43957</v>
      </c>
      <c r="I17" s="260">
        <f>SUM(I15:I16)</f>
        <v>679179</v>
      </c>
    </row>
    <row r="18" spans="1:9" s="105" customFormat="1" ht="15.75" customHeight="1">
      <c r="A18" s="261" t="s">
        <v>48</v>
      </c>
      <c r="B18" s="261" t="s">
        <v>107</v>
      </c>
      <c r="C18" s="262"/>
      <c r="D18" s="262"/>
      <c r="E18" s="263"/>
      <c r="F18" s="263"/>
      <c r="G18" s="264"/>
      <c r="H18" s="263"/>
      <c r="I18" s="264"/>
    </row>
    <row r="19" spans="1:9" s="105" customFormat="1" ht="15.75" customHeight="1">
      <c r="A19" s="259" t="s">
        <v>133</v>
      </c>
      <c r="B19" s="259" t="s">
        <v>133</v>
      </c>
      <c r="C19" s="260">
        <f>C21-C20</f>
        <v>165544</v>
      </c>
      <c r="D19" s="260">
        <f>D21-D20</f>
        <v>90737</v>
      </c>
      <c r="E19" s="260">
        <f>E21-E20</f>
        <v>32070</v>
      </c>
      <c r="F19" s="260">
        <f>F21-F20</f>
        <v>10640</v>
      </c>
      <c r="G19" s="260">
        <f>C19+D19+E19+F19</f>
        <v>298991</v>
      </c>
      <c r="H19" s="260" t="s">
        <v>575</v>
      </c>
      <c r="I19" s="260">
        <f>SUM(G19,H19)</f>
        <v>298991</v>
      </c>
    </row>
    <row r="20" spans="1:9" s="105" customFormat="1" ht="22.5">
      <c r="A20" s="293" t="s">
        <v>125</v>
      </c>
      <c r="B20" s="255" t="s">
        <v>154</v>
      </c>
      <c r="C20" s="265">
        <v>-58588</v>
      </c>
      <c r="D20" s="266">
        <v>-57625</v>
      </c>
      <c r="E20" s="266">
        <v>-18352</v>
      </c>
      <c r="F20" s="266">
        <v>-9111</v>
      </c>
      <c r="G20" s="267">
        <f>SUM(C20,D20,E20,F20)</f>
        <v>-143676</v>
      </c>
      <c r="H20" s="266" t="s">
        <v>575</v>
      </c>
      <c r="I20" s="267">
        <f>SUM(G20,H20)</f>
        <v>-143676</v>
      </c>
    </row>
    <row r="21" spans="1:9" s="105" customFormat="1" ht="15.75" customHeight="1">
      <c r="A21" s="259" t="s">
        <v>167</v>
      </c>
      <c r="B21" s="259" t="s">
        <v>189</v>
      </c>
      <c r="C21" s="260">
        <v>106956</v>
      </c>
      <c r="D21" s="260">
        <v>33112</v>
      </c>
      <c r="E21" s="260">
        <v>13718</v>
      </c>
      <c r="F21" s="260">
        <v>1529</v>
      </c>
      <c r="G21" s="260">
        <f>SUM(C21,D21,E21,F21)</f>
        <v>155315</v>
      </c>
      <c r="H21" s="260">
        <f>SUM(C98,C99,C100)</f>
        <v>-7705</v>
      </c>
      <c r="I21" s="260">
        <f>SUM(G21,H21)</f>
        <v>147610</v>
      </c>
    </row>
    <row r="22" spans="1:9" s="105" customFormat="1" ht="15.75" customHeight="1" thickBot="1">
      <c r="A22" s="202" t="s">
        <v>117</v>
      </c>
      <c r="B22" s="202" t="s">
        <v>118</v>
      </c>
      <c r="C22" s="241">
        <v>54119</v>
      </c>
      <c r="D22" s="241">
        <v>76928</v>
      </c>
      <c r="E22" s="241">
        <v>38185</v>
      </c>
      <c r="F22" s="241">
        <v>6793</v>
      </c>
      <c r="G22" s="203">
        <f>SUM(C22,D22,E22,F22)</f>
        <v>176025</v>
      </c>
      <c r="H22" s="203">
        <v>-9405</v>
      </c>
      <c r="I22" s="204">
        <f>SUM(G22,H22)</f>
        <v>166620</v>
      </c>
    </row>
    <row r="23" spans="1:9" s="105" customFormat="1" ht="15.75" customHeight="1" thickTop="1">
      <c r="A23" s="324" t="s">
        <v>687</v>
      </c>
      <c r="B23" s="324" t="s">
        <v>688</v>
      </c>
      <c r="C23" s="273" t="s">
        <v>57</v>
      </c>
      <c r="D23" s="273" t="s">
        <v>57</v>
      </c>
      <c r="E23" s="273" t="s">
        <v>57</v>
      </c>
      <c r="F23" s="273" t="s">
        <v>57</v>
      </c>
      <c r="G23" s="274" t="s">
        <v>57</v>
      </c>
      <c r="H23" s="273" t="s">
        <v>57</v>
      </c>
      <c r="I23" s="274" t="s">
        <v>57</v>
      </c>
    </row>
    <row r="24" spans="1:9" s="105" customFormat="1" ht="15.75" customHeight="1">
      <c r="A24" s="196" t="s">
        <v>0</v>
      </c>
      <c r="B24" s="196" t="s">
        <v>59</v>
      </c>
      <c r="C24" s="197"/>
      <c r="D24" s="197"/>
      <c r="E24" s="198"/>
      <c r="F24" s="198"/>
      <c r="G24" s="199"/>
      <c r="H24" s="198"/>
      <c r="I24" s="200"/>
    </row>
    <row r="25" spans="1:9" s="105" customFormat="1" ht="15.75" customHeight="1">
      <c r="A25" s="254" t="s">
        <v>46</v>
      </c>
      <c r="B25" s="254" t="s">
        <v>106</v>
      </c>
      <c r="C25" s="201">
        <v>413691</v>
      </c>
      <c r="D25" s="201">
        <v>223079</v>
      </c>
      <c r="E25" s="176">
        <v>35256</v>
      </c>
      <c r="F25" s="176">
        <v>6177</v>
      </c>
      <c r="G25" s="177">
        <f>SUM(C25,D25,E25,F25)</f>
        <v>678203</v>
      </c>
      <c r="H25" s="176" t="s">
        <v>575</v>
      </c>
      <c r="I25" s="177">
        <f>SUM(G25,H25)</f>
        <v>678203</v>
      </c>
    </row>
    <row r="26" spans="1:9" s="105" customFormat="1" ht="15.75" customHeight="1">
      <c r="A26" s="255" t="s">
        <v>47</v>
      </c>
      <c r="B26" s="255" t="s">
        <v>632</v>
      </c>
      <c r="C26" s="256">
        <v>8248</v>
      </c>
      <c r="D26" s="257">
        <v>1220</v>
      </c>
      <c r="E26" s="257">
        <v>1869</v>
      </c>
      <c r="F26" s="257">
        <v>34702</v>
      </c>
      <c r="G26" s="258">
        <f>SUM(C26,D26,E26,F26)</f>
        <v>46039</v>
      </c>
      <c r="H26" s="257">
        <v>-46039</v>
      </c>
      <c r="I26" s="258" t="s">
        <v>575</v>
      </c>
    </row>
    <row r="27" spans="1:9" s="105" customFormat="1" ht="15.75" customHeight="1">
      <c r="A27" s="259" t="s">
        <v>116</v>
      </c>
      <c r="B27" s="259" t="s">
        <v>165</v>
      </c>
      <c r="C27" s="260">
        <f>SUM(C25:C26)</f>
        <v>421939</v>
      </c>
      <c r="D27" s="260">
        <f>SUM(D25:D26)</f>
        <v>224299</v>
      </c>
      <c r="E27" s="260">
        <f>SUM(E25:E26)</f>
        <v>37125</v>
      </c>
      <c r="F27" s="260">
        <f>SUM(F25:F26)</f>
        <v>40879</v>
      </c>
      <c r="G27" s="260">
        <f>SUM(G25:G26)</f>
        <v>724242</v>
      </c>
      <c r="H27" s="260">
        <f>SUM(H25:H26)</f>
        <v>-46039</v>
      </c>
      <c r="I27" s="260">
        <f>SUM(I25:I26)</f>
        <v>678203</v>
      </c>
    </row>
    <row r="28" spans="1:9" s="105" customFormat="1" ht="15.75" customHeight="1">
      <c r="A28" s="261" t="s">
        <v>48</v>
      </c>
      <c r="B28" s="261" t="s">
        <v>107</v>
      </c>
      <c r="C28" s="262"/>
      <c r="D28" s="262"/>
      <c r="E28" s="263"/>
      <c r="F28" s="263"/>
      <c r="G28" s="264"/>
      <c r="H28" s="263"/>
      <c r="I28" s="264"/>
    </row>
    <row r="29" spans="1:9" s="105" customFormat="1" ht="15.75" customHeight="1">
      <c r="A29" s="259" t="s">
        <v>133</v>
      </c>
      <c r="B29" s="259" t="s">
        <v>133</v>
      </c>
      <c r="C29" s="260">
        <f>C31-C30</f>
        <v>163925</v>
      </c>
      <c r="D29" s="260">
        <f>D31-D30</f>
        <v>76004</v>
      </c>
      <c r="E29" s="260">
        <f>E31-E30</f>
        <v>36123</v>
      </c>
      <c r="F29" s="260">
        <f>F31-F30</f>
        <v>12089</v>
      </c>
      <c r="G29" s="260">
        <f>C29+D29+E29+F29</f>
        <v>288141</v>
      </c>
      <c r="H29" s="260" t="s">
        <v>575</v>
      </c>
      <c r="I29" s="260">
        <f>SUM(G29,H29)</f>
        <v>288141</v>
      </c>
    </row>
    <row r="30" spans="1:9" s="105" customFormat="1" ht="22.5">
      <c r="A30" s="293" t="s">
        <v>125</v>
      </c>
      <c r="B30" s="255" t="s">
        <v>154</v>
      </c>
      <c r="C30" s="265">
        <v>-57740</v>
      </c>
      <c r="D30" s="266">
        <v>-74400</v>
      </c>
      <c r="E30" s="266">
        <v>-29971</v>
      </c>
      <c r="F30" s="266">
        <v>-9259</v>
      </c>
      <c r="G30" s="267">
        <f>SUM(C30,D30,E30,F30)</f>
        <v>-171370</v>
      </c>
      <c r="H30" s="266" t="s">
        <v>575</v>
      </c>
      <c r="I30" s="267">
        <f>SUM(G30,H30)</f>
        <v>-171370</v>
      </c>
    </row>
    <row r="31" spans="1:9" s="105" customFormat="1" ht="15.75" customHeight="1">
      <c r="A31" s="259" t="s">
        <v>167</v>
      </c>
      <c r="B31" s="259" t="s">
        <v>189</v>
      </c>
      <c r="C31" s="260">
        <v>106185</v>
      </c>
      <c r="D31" s="260">
        <v>1604</v>
      </c>
      <c r="E31" s="260">
        <v>6152</v>
      </c>
      <c r="F31" s="260">
        <v>2830</v>
      </c>
      <c r="G31" s="260">
        <f>SUM(C31,D31,E31,F31)</f>
        <v>116771</v>
      </c>
      <c r="H31" s="260">
        <f>SUM(D98,D99,D100)</f>
        <v>-9147</v>
      </c>
      <c r="I31" s="260">
        <f>SUM(G31,H31)</f>
        <v>107624</v>
      </c>
    </row>
    <row r="32" spans="1:9" s="105" customFormat="1" ht="15.75" customHeight="1" thickBot="1">
      <c r="A32" s="202" t="s">
        <v>117</v>
      </c>
      <c r="B32" s="202" t="s">
        <v>118</v>
      </c>
      <c r="C32" s="241">
        <v>40258</v>
      </c>
      <c r="D32" s="241">
        <v>75002</v>
      </c>
      <c r="E32" s="241">
        <v>16439</v>
      </c>
      <c r="F32" s="241">
        <v>6066</v>
      </c>
      <c r="G32" s="203">
        <f>SUM(C32,D32,E32,F32)</f>
        <v>137765</v>
      </c>
      <c r="H32" s="203">
        <v>-1246</v>
      </c>
      <c r="I32" s="204">
        <f>SUM(G32,H32)</f>
        <v>136519</v>
      </c>
    </row>
    <row r="33" spans="1:9" ht="15.75" thickTop="1">
      <c r="A33" s="56"/>
      <c r="B33" s="56"/>
      <c r="I33" s="144"/>
    </row>
    <row r="34" spans="1:9" ht="18.75">
      <c r="A34" s="323" t="s">
        <v>272</v>
      </c>
      <c r="C34" s="131"/>
      <c r="D34" s="131"/>
      <c r="I34" s="144"/>
    </row>
    <row r="35" spans="1:9" ht="19.5" thickBot="1">
      <c r="A35" s="323" t="s">
        <v>275</v>
      </c>
      <c r="C35" s="131"/>
      <c r="D35" s="131"/>
      <c r="I35" s="144"/>
    </row>
    <row r="36" spans="1:9" ht="15.75" thickTop="1">
      <c r="A36" s="664"/>
      <c r="B36" s="664"/>
      <c r="C36" s="659" t="str">
        <f>C9</f>
        <v>Ražošana un tirdzniecība</v>
      </c>
      <c r="D36" s="659" t="str">
        <f aca="true" t="shared" si="0" ref="D36:I36">D9</f>
        <v>Sadale</v>
      </c>
      <c r="E36" s="659" t="str">
        <f t="shared" si="0"/>
        <v>Pārvades aktīvu noma</v>
      </c>
      <c r="F36" s="659" t="str">
        <f t="shared" si="0"/>
        <v>Korporatīvās funkcijas</v>
      </c>
      <c r="G36" s="659" t="str">
        <f t="shared" si="0"/>
        <v>KOPĀ Segmenti</v>
      </c>
      <c r="H36" s="659" t="str">
        <f t="shared" si="0"/>
        <v>Korekcijas un izslēgšana</v>
      </c>
      <c r="I36" s="659" t="str">
        <f t="shared" si="0"/>
        <v>KOPĀ Koncerns</v>
      </c>
    </row>
    <row r="37" spans="1:9" ht="15.75" thickBot="1">
      <c r="A37" s="665"/>
      <c r="B37" s="665"/>
      <c r="C37" s="660"/>
      <c r="D37" s="660"/>
      <c r="E37" s="660"/>
      <c r="F37" s="660"/>
      <c r="G37" s="660"/>
      <c r="H37" s="660"/>
      <c r="I37" s="660"/>
    </row>
    <row r="38" spans="1:9" ht="37.5" customHeight="1" thickTop="1">
      <c r="A38" s="270"/>
      <c r="B38" s="270"/>
      <c r="C38" s="382" t="str">
        <f>C11</f>
        <v>Generation and trade</v>
      </c>
      <c r="D38" s="271" t="str">
        <f aca="true" t="shared" si="1" ref="D38:I38">D11</f>
        <v>Distribution</v>
      </c>
      <c r="E38" s="271" t="str">
        <f t="shared" si="1"/>
        <v>Lease of transmission system assets</v>
      </c>
      <c r="F38" s="271" t="str">
        <f t="shared" si="1"/>
        <v>Corporate functions</v>
      </c>
      <c r="G38" s="271" t="str">
        <f t="shared" si="1"/>
        <v>TOTAL segments</v>
      </c>
      <c r="H38" s="271" t="str">
        <f t="shared" si="1"/>
        <v>Adjustments and eliminations</v>
      </c>
      <c r="I38" s="271" t="str">
        <f t="shared" si="1"/>
        <v>Consolidated</v>
      </c>
    </row>
    <row r="39" spans="1:9" s="173" customFormat="1" ht="15">
      <c r="A39" s="272"/>
      <c r="B39" s="272"/>
      <c r="C39" s="273" t="s">
        <v>57</v>
      </c>
      <c r="D39" s="273" t="s">
        <v>57</v>
      </c>
      <c r="E39" s="273" t="s">
        <v>57</v>
      </c>
      <c r="F39" s="273" t="s">
        <v>57</v>
      </c>
      <c r="G39" s="274" t="s">
        <v>57</v>
      </c>
      <c r="H39" s="273" t="s">
        <v>57</v>
      </c>
      <c r="I39" s="274" t="s">
        <v>57</v>
      </c>
    </row>
    <row r="40" spans="1:9" s="173" customFormat="1" ht="6.75" customHeight="1">
      <c r="A40" s="174"/>
      <c r="B40" s="174"/>
      <c r="C40" s="175"/>
      <c r="D40" s="175"/>
      <c r="E40" s="175"/>
      <c r="F40" s="175"/>
      <c r="G40" s="175"/>
      <c r="H40" s="175"/>
      <c r="I40" s="175"/>
    </row>
    <row r="41" spans="1:9" ht="15">
      <c r="A41" s="268" t="s">
        <v>704</v>
      </c>
      <c r="B41" s="294" t="s">
        <v>682</v>
      </c>
      <c r="C41" s="319">
        <v>1576493</v>
      </c>
      <c r="D41" s="319">
        <v>1628133</v>
      </c>
      <c r="E41" s="319">
        <v>477794</v>
      </c>
      <c r="F41" s="319">
        <v>85021</v>
      </c>
      <c r="G41" s="320">
        <f>C41+D41+E41+F41</f>
        <v>3767441</v>
      </c>
      <c r="H41" s="319">
        <f>SUM(C110:C116)</f>
        <v>118573</v>
      </c>
      <c r="I41" s="320">
        <f>G41+H41</f>
        <v>3886014</v>
      </c>
    </row>
    <row r="42" spans="1:9" ht="15.75" thickBot="1">
      <c r="A42" s="269" t="s">
        <v>256</v>
      </c>
      <c r="B42" s="269" t="s">
        <v>257</v>
      </c>
      <c r="C42" s="296">
        <v>1557032</v>
      </c>
      <c r="D42" s="296">
        <v>1629107</v>
      </c>
      <c r="E42" s="296">
        <v>448707</v>
      </c>
      <c r="F42" s="296">
        <v>88431</v>
      </c>
      <c r="G42" s="297">
        <f>C42+D42+E42+F42</f>
        <v>3723277</v>
      </c>
      <c r="H42" s="296">
        <f>SUM(D110:D116)</f>
        <v>177954</v>
      </c>
      <c r="I42" s="297">
        <f>G42+H42</f>
        <v>3901231</v>
      </c>
    </row>
    <row r="43" spans="1:9" ht="15.75" thickTop="1">
      <c r="A43" s="56"/>
      <c r="B43" s="56"/>
      <c r="I43" s="144"/>
    </row>
    <row r="44" spans="1:9" ht="15">
      <c r="A44" s="56"/>
      <c r="B44" s="56"/>
      <c r="I44" s="144"/>
    </row>
    <row r="45" spans="1:9" ht="15">
      <c r="A45" s="56"/>
      <c r="B45" s="56"/>
      <c r="I45" s="144"/>
    </row>
    <row r="46" spans="1:9" ht="15">
      <c r="A46" s="56"/>
      <c r="B46" s="56"/>
      <c r="I46" s="144"/>
    </row>
    <row r="47" ht="18.75">
      <c r="A47" s="323" t="s">
        <v>273</v>
      </c>
    </row>
    <row r="48" ht="19.5" thickBot="1">
      <c r="A48" s="323" t="s">
        <v>274</v>
      </c>
    </row>
    <row r="49" spans="1:7" s="105" customFormat="1" ht="15.75" customHeight="1" thickTop="1">
      <c r="A49" s="664"/>
      <c r="B49" s="664"/>
      <c r="C49" s="659" t="s">
        <v>425</v>
      </c>
      <c r="D49" s="659" t="s">
        <v>53</v>
      </c>
      <c r="E49" s="659" t="s">
        <v>166</v>
      </c>
      <c r="F49" s="659" t="s">
        <v>49</v>
      </c>
      <c r="G49" s="659" t="s">
        <v>277</v>
      </c>
    </row>
    <row r="50" spans="1:7" s="105" customFormat="1" ht="15.75" customHeight="1" thickBot="1">
      <c r="A50" s="665"/>
      <c r="B50" s="665"/>
      <c r="C50" s="660"/>
      <c r="D50" s="660"/>
      <c r="E50" s="660" t="s">
        <v>33</v>
      </c>
      <c r="F50" s="660"/>
      <c r="G50" s="660"/>
    </row>
    <row r="51" spans="1:7" s="105" customFormat="1" ht="15.75" customHeight="1" thickTop="1">
      <c r="A51" s="664"/>
      <c r="B51" s="664"/>
      <c r="C51" s="659" t="s">
        <v>426</v>
      </c>
      <c r="D51" s="659" t="s">
        <v>103</v>
      </c>
      <c r="E51" s="659" t="s">
        <v>104</v>
      </c>
      <c r="F51" s="659" t="s">
        <v>105</v>
      </c>
      <c r="G51" s="659" t="s">
        <v>278</v>
      </c>
    </row>
    <row r="52" spans="1:7" s="105" customFormat="1" ht="15.75" customHeight="1">
      <c r="A52" s="668"/>
      <c r="B52" s="668"/>
      <c r="C52" s="669"/>
      <c r="D52" s="669" t="s">
        <v>103</v>
      </c>
      <c r="E52" s="669"/>
      <c r="F52" s="669"/>
      <c r="G52" s="669"/>
    </row>
    <row r="53" spans="1:7" s="105" customFormat="1" ht="15.75" customHeight="1">
      <c r="A53" s="324" t="s">
        <v>685</v>
      </c>
      <c r="B53" s="324" t="s">
        <v>686</v>
      </c>
      <c r="C53" s="273" t="s">
        <v>57</v>
      </c>
      <c r="D53" s="273" t="s">
        <v>57</v>
      </c>
      <c r="E53" s="274" t="s">
        <v>57</v>
      </c>
      <c r="F53" s="273" t="s">
        <v>57</v>
      </c>
      <c r="G53" s="274" t="s">
        <v>57</v>
      </c>
    </row>
    <row r="54" spans="1:7" s="105" customFormat="1" ht="15.75" customHeight="1">
      <c r="A54" s="196" t="s">
        <v>0</v>
      </c>
      <c r="B54" s="196" t="s">
        <v>59</v>
      </c>
      <c r="C54" s="197"/>
      <c r="D54" s="198"/>
      <c r="E54" s="199"/>
      <c r="F54" s="198"/>
      <c r="G54" s="200"/>
    </row>
    <row r="55" spans="1:7" s="105" customFormat="1" ht="15.75" customHeight="1">
      <c r="A55" s="254" t="s">
        <v>46</v>
      </c>
      <c r="B55" s="254" t="s">
        <v>106</v>
      </c>
      <c r="C55" s="176">
        <v>325881</v>
      </c>
      <c r="D55" s="176">
        <v>36941</v>
      </c>
      <c r="E55" s="177">
        <f>SUM(C55:D55)</f>
        <v>362822</v>
      </c>
      <c r="F55" s="176" t="s">
        <v>575</v>
      </c>
      <c r="G55" s="177">
        <f>SUM(E55,F55)</f>
        <v>362822</v>
      </c>
    </row>
    <row r="56" spans="1:7" s="105" customFormat="1" ht="15.75" customHeight="1">
      <c r="A56" s="255" t="s">
        <v>47</v>
      </c>
      <c r="B56" s="255" t="s">
        <v>632</v>
      </c>
      <c r="C56" s="257">
        <v>260</v>
      </c>
      <c r="D56" s="257">
        <v>21782</v>
      </c>
      <c r="E56" s="258">
        <f>SUM(C56:D56)</f>
        <v>22042</v>
      </c>
      <c r="F56" s="257">
        <v>-22042</v>
      </c>
      <c r="G56" s="258" t="s">
        <v>575</v>
      </c>
    </row>
    <row r="57" spans="1:7" s="105" customFormat="1" ht="15.75" customHeight="1">
      <c r="A57" s="259" t="s">
        <v>116</v>
      </c>
      <c r="B57" s="259" t="s">
        <v>165</v>
      </c>
      <c r="C57" s="260">
        <f>SUM(C55:C56)</f>
        <v>326141</v>
      </c>
      <c r="D57" s="260">
        <f>SUM(D55:D56)</f>
        <v>58723</v>
      </c>
      <c r="E57" s="260">
        <f>SUM(E55:E56)</f>
        <v>384864</v>
      </c>
      <c r="F57" s="260">
        <f>SUM(F55:F56)</f>
        <v>-22042</v>
      </c>
      <c r="G57" s="260">
        <f>SUM(G55:G56)</f>
        <v>362822</v>
      </c>
    </row>
    <row r="58" spans="1:7" s="105" customFormat="1" ht="15.75" customHeight="1">
      <c r="A58" s="261" t="s">
        <v>48</v>
      </c>
      <c r="B58" s="261" t="s">
        <v>107</v>
      </c>
      <c r="C58" s="262"/>
      <c r="D58" s="263"/>
      <c r="E58" s="264"/>
      <c r="F58" s="263"/>
      <c r="G58" s="264"/>
    </row>
    <row r="59" spans="1:7" s="105" customFormat="1" ht="15.75" customHeight="1">
      <c r="A59" s="259" t="s">
        <v>133</v>
      </c>
      <c r="B59" s="259" t="s">
        <v>133</v>
      </c>
      <c r="C59" s="260">
        <f>C61-C60</f>
        <v>158653</v>
      </c>
      <c r="D59" s="260">
        <f>D61-D60</f>
        <v>19881</v>
      </c>
      <c r="E59" s="260">
        <f>SUM(C59:D59)</f>
        <v>178534</v>
      </c>
      <c r="F59" s="260" t="s">
        <v>575</v>
      </c>
      <c r="G59" s="260">
        <f>SUM(E59,F59)</f>
        <v>178534</v>
      </c>
    </row>
    <row r="60" spans="1:7" s="105" customFormat="1" ht="22.5">
      <c r="A60" s="293" t="s">
        <v>125</v>
      </c>
      <c r="B60" s="255" t="s">
        <v>154</v>
      </c>
      <c r="C60" s="266">
        <v>-56217</v>
      </c>
      <c r="D60" s="266">
        <v>-13786</v>
      </c>
      <c r="E60" s="267">
        <f>SUM(C60:D60)</f>
        <v>-70003</v>
      </c>
      <c r="F60" s="266" t="s">
        <v>575</v>
      </c>
      <c r="G60" s="267">
        <f>SUM(E60,F60)</f>
        <v>-70003</v>
      </c>
    </row>
    <row r="61" spans="1:7" s="105" customFormat="1" ht="15.75" customHeight="1">
      <c r="A61" s="259" t="s">
        <v>167</v>
      </c>
      <c r="B61" s="259" t="s">
        <v>189</v>
      </c>
      <c r="C61" s="260">
        <v>102436</v>
      </c>
      <c r="D61" s="260">
        <v>6095</v>
      </c>
      <c r="E61" s="260">
        <f>SUM(C61:D61)</f>
        <v>108531</v>
      </c>
      <c r="F61" s="260">
        <f>SUM(F98,F99,F100)</f>
        <v>8443</v>
      </c>
      <c r="G61" s="260">
        <f>SUM(E61,F61)</f>
        <v>116974</v>
      </c>
    </row>
    <row r="62" spans="1:7" s="105" customFormat="1" ht="15.75" customHeight="1" thickBot="1">
      <c r="A62" s="202" t="s">
        <v>117</v>
      </c>
      <c r="B62" s="202" t="s">
        <v>118</v>
      </c>
      <c r="C62" s="241">
        <v>53494</v>
      </c>
      <c r="D62" s="241">
        <v>9368</v>
      </c>
      <c r="E62" s="203">
        <f>SUM(C62:D62)</f>
        <v>62862</v>
      </c>
      <c r="F62" s="203" t="s">
        <v>575</v>
      </c>
      <c r="G62" s="204">
        <f>SUM(E62,F62)</f>
        <v>62862</v>
      </c>
    </row>
    <row r="63" spans="1:7" s="105" customFormat="1" ht="15.75" customHeight="1" thickTop="1">
      <c r="A63" s="324" t="s">
        <v>687</v>
      </c>
      <c r="B63" s="324" t="s">
        <v>688</v>
      </c>
      <c r="C63" s="273" t="s">
        <v>57</v>
      </c>
      <c r="D63" s="273" t="s">
        <v>57</v>
      </c>
      <c r="E63" s="274" t="s">
        <v>57</v>
      </c>
      <c r="F63" s="273" t="s">
        <v>57</v>
      </c>
      <c r="G63" s="274" t="s">
        <v>57</v>
      </c>
    </row>
    <row r="64" spans="1:7" s="105" customFormat="1" ht="15.75" customHeight="1">
      <c r="A64" s="196" t="s">
        <v>0</v>
      </c>
      <c r="B64" s="196" t="s">
        <v>59</v>
      </c>
      <c r="C64" s="197"/>
      <c r="D64" s="198"/>
      <c r="E64" s="199"/>
      <c r="F64" s="198"/>
      <c r="G64" s="200"/>
    </row>
    <row r="65" spans="1:7" s="105" customFormat="1" ht="15.75" customHeight="1">
      <c r="A65" s="254" t="s">
        <v>46</v>
      </c>
      <c r="B65" s="254" t="s">
        <v>106</v>
      </c>
      <c r="C65" s="176">
        <v>333520</v>
      </c>
      <c r="D65" s="176">
        <v>35426</v>
      </c>
      <c r="E65" s="177">
        <f>SUM(C65:D65)</f>
        <v>368946</v>
      </c>
      <c r="F65" s="176" t="s">
        <v>575</v>
      </c>
      <c r="G65" s="177">
        <f>SUM(E65,F65)</f>
        <v>368946</v>
      </c>
    </row>
    <row r="66" spans="1:7" s="105" customFormat="1" ht="15.75" customHeight="1">
      <c r="A66" s="255" t="s">
        <v>47</v>
      </c>
      <c r="B66" s="255" t="s">
        <v>632</v>
      </c>
      <c r="C66" s="257">
        <v>430</v>
      </c>
      <c r="D66" s="257">
        <v>17386</v>
      </c>
      <c r="E66" s="258">
        <f>SUM(C66:D66)</f>
        <v>17816</v>
      </c>
      <c r="F66" s="257">
        <v>-17816</v>
      </c>
      <c r="G66" s="258" t="s">
        <v>575</v>
      </c>
    </row>
    <row r="67" spans="1:7" s="105" customFormat="1" ht="15.75" customHeight="1">
      <c r="A67" s="259" t="s">
        <v>116</v>
      </c>
      <c r="B67" s="259" t="s">
        <v>165</v>
      </c>
      <c r="C67" s="260">
        <f>SUM(C65:C66)</f>
        <v>333950</v>
      </c>
      <c r="D67" s="260">
        <f>SUM(D65:D66)</f>
        <v>52812</v>
      </c>
      <c r="E67" s="260">
        <f>SUM(E65:E66)</f>
        <v>386762</v>
      </c>
      <c r="F67" s="260">
        <f>SUM(F65:F66)</f>
        <v>-17816</v>
      </c>
      <c r="G67" s="260">
        <f>SUM(G65:G66)</f>
        <v>368946</v>
      </c>
    </row>
    <row r="68" spans="1:7" s="105" customFormat="1" ht="15.75" customHeight="1">
      <c r="A68" s="261" t="s">
        <v>48</v>
      </c>
      <c r="B68" s="261" t="s">
        <v>107</v>
      </c>
      <c r="C68" s="262"/>
      <c r="D68" s="263"/>
      <c r="E68" s="264"/>
      <c r="F68" s="263"/>
      <c r="G68" s="264"/>
    </row>
    <row r="69" spans="1:7" s="105" customFormat="1" ht="15.75" customHeight="1">
      <c r="A69" s="259" t="s">
        <v>133</v>
      </c>
      <c r="B69" s="259" t="s">
        <v>133</v>
      </c>
      <c r="C69" s="260">
        <f>C71-C70</f>
        <v>157228</v>
      </c>
      <c r="D69" s="260">
        <f>D71-D70</f>
        <v>20067</v>
      </c>
      <c r="E69" s="260">
        <f>SUM(C69:D69)</f>
        <v>177295</v>
      </c>
      <c r="F69" s="260" t="s">
        <v>575</v>
      </c>
      <c r="G69" s="260">
        <f>SUM(E69,F69)</f>
        <v>177295</v>
      </c>
    </row>
    <row r="70" spans="1:7" s="105" customFormat="1" ht="22.5">
      <c r="A70" s="293" t="s">
        <v>125</v>
      </c>
      <c r="B70" s="255" t="s">
        <v>154</v>
      </c>
      <c r="C70" s="266">
        <v>-55394</v>
      </c>
      <c r="D70" s="266">
        <v>-13056</v>
      </c>
      <c r="E70" s="267">
        <f>SUM(C70:D70)</f>
        <v>-68450</v>
      </c>
      <c r="F70" s="266" t="s">
        <v>575</v>
      </c>
      <c r="G70" s="267">
        <f>SUM(E70,F70)</f>
        <v>-68450</v>
      </c>
    </row>
    <row r="71" spans="1:7" s="105" customFormat="1" ht="15.75" customHeight="1">
      <c r="A71" s="259" t="s">
        <v>167</v>
      </c>
      <c r="B71" s="259" t="s">
        <v>189</v>
      </c>
      <c r="C71" s="260">
        <v>101834</v>
      </c>
      <c r="D71" s="260">
        <v>7011</v>
      </c>
      <c r="E71" s="260">
        <f>SUM(C71:D71)</f>
        <v>108845</v>
      </c>
      <c r="F71" s="260">
        <f>SUM(G98,G99,G100)</f>
        <v>15284</v>
      </c>
      <c r="G71" s="260">
        <f>SUM(E71,F71)</f>
        <v>124129</v>
      </c>
    </row>
    <row r="72" spans="1:7" s="105" customFormat="1" ht="15.75" customHeight="1" thickBot="1">
      <c r="A72" s="202" t="s">
        <v>117</v>
      </c>
      <c r="B72" s="202" t="s">
        <v>118</v>
      </c>
      <c r="C72" s="241">
        <v>38789</v>
      </c>
      <c r="D72" s="241">
        <v>13560</v>
      </c>
      <c r="E72" s="203">
        <f>SUM(C72:D72)</f>
        <v>52349</v>
      </c>
      <c r="F72" s="203" t="s">
        <v>575</v>
      </c>
      <c r="G72" s="204">
        <f>SUM(E72,F72)</f>
        <v>52349</v>
      </c>
    </row>
    <row r="73" spans="1:9" ht="15.75" thickTop="1">
      <c r="A73" s="56"/>
      <c r="B73" s="56"/>
      <c r="I73" s="144"/>
    </row>
    <row r="74" spans="1:9" ht="18.75">
      <c r="A74" s="323" t="s">
        <v>281</v>
      </c>
      <c r="C74" s="131"/>
      <c r="D74" s="131"/>
      <c r="I74" s="144"/>
    </row>
    <row r="75" spans="1:9" ht="19.5" thickBot="1">
      <c r="A75" s="323" t="s">
        <v>282</v>
      </c>
      <c r="C75" s="131"/>
      <c r="D75" s="131"/>
      <c r="I75" s="144"/>
    </row>
    <row r="76" spans="1:9" ht="15.75" customHeight="1" thickTop="1">
      <c r="A76" s="664"/>
      <c r="B76" s="664"/>
      <c r="C76" s="659" t="str">
        <f>C49</f>
        <v>Ražošana un tirdzniecība</v>
      </c>
      <c r="D76" s="659" t="str">
        <f>D49</f>
        <v>Korporatīvās funkcijas</v>
      </c>
      <c r="E76" s="659" t="str">
        <f>E49</f>
        <v>KOPĀ Segmenti</v>
      </c>
      <c r="F76" s="659" t="str">
        <f>F49</f>
        <v>Korekcijas un izslēgšana</v>
      </c>
      <c r="G76" s="659" t="str">
        <f>G49</f>
        <v>KOPĀ Sabiedrība</v>
      </c>
      <c r="H76" s="61"/>
      <c r="I76" s="61"/>
    </row>
    <row r="77" spans="1:9" ht="15.75" thickBot="1">
      <c r="A77" s="665"/>
      <c r="B77" s="665"/>
      <c r="C77" s="660"/>
      <c r="D77" s="660"/>
      <c r="E77" s="660"/>
      <c r="F77" s="660"/>
      <c r="G77" s="660"/>
      <c r="H77" s="61"/>
      <c r="I77" s="61"/>
    </row>
    <row r="78" spans="1:9" ht="29.25" customHeight="1" thickTop="1">
      <c r="A78" s="270"/>
      <c r="B78" s="270"/>
      <c r="C78" s="382" t="str">
        <f>C51</f>
        <v>Generation and trade</v>
      </c>
      <c r="D78" s="271" t="str">
        <f>D51</f>
        <v>Corporate functions</v>
      </c>
      <c r="E78" s="271" t="str">
        <f>E51</f>
        <v>TOTAL segments</v>
      </c>
      <c r="F78" s="271" t="str">
        <f>F51</f>
        <v>Adjustments and eliminations</v>
      </c>
      <c r="G78" s="271" t="str">
        <f>G51</f>
        <v>TOTAL Company</v>
      </c>
      <c r="H78" s="61"/>
      <c r="I78" s="61"/>
    </row>
    <row r="79" spans="1:7" s="173" customFormat="1" ht="15">
      <c r="A79" s="272"/>
      <c r="B79" s="272"/>
      <c r="C79" s="273" t="s">
        <v>57</v>
      </c>
      <c r="D79" s="273" t="s">
        <v>57</v>
      </c>
      <c r="E79" s="274" t="s">
        <v>57</v>
      </c>
      <c r="F79" s="273" t="s">
        <v>57</v>
      </c>
      <c r="G79" s="274" t="s">
        <v>57</v>
      </c>
    </row>
    <row r="80" spans="1:7" s="173" customFormat="1" ht="6.75" customHeight="1">
      <c r="A80" s="174"/>
      <c r="B80" s="174"/>
      <c r="C80" s="175"/>
      <c r="D80" s="175"/>
      <c r="E80" s="175"/>
      <c r="F80" s="175"/>
      <c r="G80" s="175"/>
    </row>
    <row r="81" spans="1:9" ht="15">
      <c r="A81" s="268" t="s">
        <v>681</v>
      </c>
      <c r="B81" s="294" t="s">
        <v>682</v>
      </c>
      <c r="C81" s="319">
        <v>1379301</v>
      </c>
      <c r="D81" s="319">
        <v>197341</v>
      </c>
      <c r="E81" s="320">
        <f>SUM(C81:D81)</f>
        <v>1576642</v>
      </c>
      <c r="F81" s="319">
        <f>SUM(F110:F116)</f>
        <v>1575846</v>
      </c>
      <c r="G81" s="320">
        <f>E81+F81</f>
        <v>3152488</v>
      </c>
      <c r="H81" s="61"/>
      <c r="I81" s="61"/>
    </row>
    <row r="82" spans="1:9" ht="15.75" thickBot="1">
      <c r="A82" s="269" t="s">
        <v>256</v>
      </c>
      <c r="B82" s="269" t="s">
        <v>257</v>
      </c>
      <c r="C82" s="296">
        <v>1372835</v>
      </c>
      <c r="D82" s="296">
        <v>183921</v>
      </c>
      <c r="E82" s="297">
        <f>SUM(C82:D82)</f>
        <v>1556756</v>
      </c>
      <c r="F82" s="296">
        <f>SUM(G110:G116)</f>
        <v>1647638</v>
      </c>
      <c r="G82" s="297">
        <f>E82+F82</f>
        <v>3204394</v>
      </c>
      <c r="H82" s="61"/>
      <c r="I82" s="61"/>
    </row>
    <row r="83" spans="1:2" ht="15.75" thickTop="1">
      <c r="A83" s="60"/>
      <c r="B83" s="60"/>
    </row>
    <row r="84" spans="1:2" ht="15">
      <c r="A84" s="60"/>
      <c r="B84" s="60"/>
    </row>
    <row r="85" spans="1:2" ht="15">
      <c r="A85" s="60"/>
      <c r="B85" s="60"/>
    </row>
    <row r="86" spans="1:2" ht="15">
      <c r="A86" s="60"/>
      <c r="B86" s="60"/>
    </row>
    <row r="87" spans="1:2" ht="15">
      <c r="A87" s="60"/>
      <c r="B87" s="60"/>
    </row>
    <row r="88" spans="1:2" ht="15">
      <c r="A88" s="60"/>
      <c r="B88" s="60"/>
    </row>
    <row r="89" spans="1:2" ht="15">
      <c r="A89" s="60"/>
      <c r="B89" s="60"/>
    </row>
    <row r="90" spans="1:2" ht="15">
      <c r="A90" s="55" t="s">
        <v>49</v>
      </c>
      <c r="B90" s="55" t="s">
        <v>105</v>
      </c>
    </row>
    <row r="91" spans="1:2" ht="15">
      <c r="A91" s="60"/>
      <c r="B91" s="60"/>
    </row>
    <row r="92" spans="1:9" ht="15.75" thickBot="1">
      <c r="A92" s="56" t="s">
        <v>55</v>
      </c>
      <c r="B92" s="56" t="s">
        <v>108</v>
      </c>
      <c r="F92" s="144"/>
      <c r="I92" s="145"/>
    </row>
    <row r="93" spans="1:13" ht="21" customHeight="1" thickTop="1">
      <c r="A93" s="661"/>
      <c r="B93" s="661"/>
      <c r="C93" s="667" t="s">
        <v>232</v>
      </c>
      <c r="D93" s="667"/>
      <c r="E93" s="61"/>
      <c r="F93" s="667" t="s">
        <v>233</v>
      </c>
      <c r="G93" s="667"/>
      <c r="H93" s="61"/>
      <c r="I93" s="61"/>
      <c r="K93" s="131"/>
      <c r="L93" s="131"/>
      <c r="M93" s="131"/>
    </row>
    <row r="94" spans="1:13" ht="24">
      <c r="A94" s="666"/>
      <c r="B94" s="666"/>
      <c r="C94" s="316" t="s">
        <v>679</v>
      </c>
      <c r="D94" s="316" t="s">
        <v>680</v>
      </c>
      <c r="E94" s="61"/>
      <c r="F94" s="317" t="str">
        <f>C94</f>
        <v>01/01-30/09/2017</v>
      </c>
      <c r="G94" s="317" t="str">
        <f>D94</f>
        <v>01/01-30/09/2016</v>
      </c>
      <c r="H94" s="61"/>
      <c r="I94" s="61"/>
      <c r="K94" s="131"/>
      <c r="L94" s="131"/>
      <c r="M94" s="131"/>
    </row>
    <row r="95" spans="1:13" ht="15">
      <c r="A95" s="205"/>
      <c r="B95" s="205"/>
      <c r="C95" s="107" t="s">
        <v>57</v>
      </c>
      <c r="D95" s="107" t="s">
        <v>57</v>
      </c>
      <c r="E95" s="61"/>
      <c r="F95" s="107" t="str">
        <f>C95</f>
        <v>EUR'000</v>
      </c>
      <c r="G95" s="107" t="str">
        <f>D95</f>
        <v>EUR'000</v>
      </c>
      <c r="H95" s="61"/>
      <c r="I95" s="61"/>
      <c r="K95" s="131"/>
      <c r="L95" s="131"/>
      <c r="M95" s="131"/>
    </row>
    <row r="96" spans="1:13" ht="15">
      <c r="A96" s="206"/>
      <c r="B96" s="206"/>
      <c r="C96" s="132"/>
      <c r="D96" s="132"/>
      <c r="E96" s="61"/>
      <c r="F96" s="132"/>
      <c r="G96" s="132"/>
      <c r="H96" s="61"/>
      <c r="I96" s="61"/>
      <c r="K96" s="131"/>
      <c r="L96" s="131"/>
      <c r="M96" s="131"/>
    </row>
    <row r="97" spans="1:13" ht="15">
      <c r="A97" s="11" t="s">
        <v>167</v>
      </c>
      <c r="B97" s="58" t="s">
        <v>429</v>
      </c>
      <c r="C97" s="129">
        <f>G21</f>
        <v>155315</v>
      </c>
      <c r="D97" s="129">
        <f>G31</f>
        <v>116771</v>
      </c>
      <c r="E97" s="61"/>
      <c r="F97" s="129">
        <f>E61</f>
        <v>108531</v>
      </c>
      <c r="G97" s="129">
        <f>E71</f>
        <v>108845</v>
      </c>
      <c r="H97" s="61"/>
      <c r="I97" s="61"/>
      <c r="K97" s="131"/>
      <c r="L97" s="131"/>
      <c r="M97" s="131"/>
    </row>
    <row r="98" spans="1:13" ht="15">
      <c r="A98" s="13" t="s">
        <v>6</v>
      </c>
      <c r="B98" s="57" t="s">
        <v>64</v>
      </c>
      <c r="C98" s="113">
        <f>'Peļņas vai zaudējumu aprēķins'!D17</f>
        <v>941</v>
      </c>
      <c r="D98" s="113">
        <f>'Peļņas vai zaudējumu aprēķins'!E17</f>
        <v>1788</v>
      </c>
      <c r="E98" s="61"/>
      <c r="F98" s="113">
        <f>'Peļņas vai zaudējumu aprēķins'!G17</f>
        <v>8535</v>
      </c>
      <c r="G98" s="113">
        <f>'Peļņas vai zaudējumu aprēķins'!H17</f>
        <v>9629</v>
      </c>
      <c r="H98" s="61"/>
      <c r="I98" s="61"/>
      <c r="K98" s="131"/>
      <c r="L98" s="131"/>
      <c r="M98" s="131"/>
    </row>
    <row r="99" spans="1:13" ht="15">
      <c r="A99" s="13" t="s">
        <v>7</v>
      </c>
      <c r="B99" s="57" t="s">
        <v>65</v>
      </c>
      <c r="C99" s="113">
        <f>'Peļņas vai zaudējumu aprēķins'!D18</f>
        <v>-8646</v>
      </c>
      <c r="D99" s="113">
        <f>'Peļņas vai zaudējumu aprēķins'!E18</f>
        <v>-10935</v>
      </c>
      <c r="E99" s="61"/>
      <c r="F99" s="113">
        <f>'Peļņas vai zaudējumu aprēķins'!G18</f>
        <v>-9203</v>
      </c>
      <c r="G99" s="113">
        <f>'Peļņas vai zaudējumu aprēķins'!H18</f>
        <v>-11378</v>
      </c>
      <c r="H99" s="61"/>
      <c r="I99" s="61"/>
      <c r="K99" s="131"/>
      <c r="L99" s="131"/>
      <c r="M99" s="131"/>
    </row>
    <row r="100" spans="1:13" ht="15">
      <c r="A100" s="12" t="s">
        <v>234</v>
      </c>
      <c r="B100" s="57" t="s">
        <v>235</v>
      </c>
      <c r="C100" s="113" t="str">
        <f>'Peļņas vai zaudējumu aprēķins'!D19</f>
        <v>–</v>
      </c>
      <c r="D100" s="113" t="str">
        <f>'Peļņas vai zaudējumu aprēķins'!E19</f>
        <v>–</v>
      </c>
      <c r="E100" s="61"/>
      <c r="F100" s="113">
        <f>'Peļņas vai zaudējumu aprēķins'!G19</f>
        <v>9111</v>
      </c>
      <c r="G100" s="113">
        <f>'Peļņas vai zaudējumu aprēķins'!H19</f>
        <v>17033</v>
      </c>
      <c r="H100" s="61"/>
      <c r="I100" s="61"/>
      <c r="K100" s="131"/>
      <c r="L100" s="131"/>
      <c r="M100" s="131"/>
    </row>
    <row r="101" spans="1:13" ht="15.75" thickBot="1">
      <c r="A101" s="208" t="s">
        <v>168</v>
      </c>
      <c r="B101" s="285" t="s">
        <v>430</v>
      </c>
      <c r="C101" s="211">
        <f>SUM(C97:C100)</f>
        <v>147610</v>
      </c>
      <c r="D101" s="211">
        <f>SUM(D97:D100)</f>
        <v>107624</v>
      </c>
      <c r="E101" s="61"/>
      <c r="F101" s="211">
        <f>SUM(F97:F100)</f>
        <v>116974</v>
      </c>
      <c r="G101" s="211">
        <f>SUM(G97:G100)</f>
        <v>124129</v>
      </c>
      <c r="H101" s="61"/>
      <c r="I101" s="61"/>
      <c r="K101" s="131"/>
      <c r="L101" s="131"/>
      <c r="M101" s="131"/>
    </row>
    <row r="102" spans="3:4" ht="15.75" thickTop="1">
      <c r="C102" s="131"/>
      <c r="D102" s="131"/>
    </row>
    <row r="103" spans="3:4" ht="15">
      <c r="C103" s="131"/>
      <c r="D103" s="131"/>
    </row>
    <row r="104" spans="1:5" ht="15.75" thickBot="1">
      <c r="A104" s="60" t="s">
        <v>56</v>
      </c>
      <c r="B104" s="60" t="s">
        <v>109</v>
      </c>
      <c r="C104" s="131"/>
      <c r="D104" s="131"/>
      <c r="E104" s="144"/>
    </row>
    <row r="105" spans="1:14" ht="21" customHeight="1" thickTop="1">
      <c r="A105" s="661"/>
      <c r="B105" s="661"/>
      <c r="C105" s="663" t="str">
        <f>C93</f>
        <v>Koncerns / Group</v>
      </c>
      <c r="D105" s="663"/>
      <c r="E105" s="61"/>
      <c r="F105" s="663" t="str">
        <f>F93</f>
        <v>Sabiedrība / Company</v>
      </c>
      <c r="G105" s="663"/>
      <c r="H105" s="61"/>
      <c r="I105" s="61"/>
      <c r="L105" s="131"/>
      <c r="M105" s="131"/>
      <c r="N105" s="131"/>
    </row>
    <row r="106" spans="1:14" ht="14.25" customHeight="1">
      <c r="A106" s="662"/>
      <c r="B106" s="662"/>
      <c r="C106" s="318">
        <v>43008</v>
      </c>
      <c r="D106" s="318">
        <v>42735</v>
      </c>
      <c r="E106" s="61"/>
      <c r="F106" s="318">
        <f>C106</f>
        <v>43008</v>
      </c>
      <c r="G106" s="318">
        <f>D106</f>
        <v>42735</v>
      </c>
      <c r="H106" s="61"/>
      <c r="I106" s="61"/>
      <c r="L106" s="131"/>
      <c r="M106" s="131"/>
      <c r="N106" s="131"/>
    </row>
    <row r="107" spans="1:14" ht="15">
      <c r="A107" s="123"/>
      <c r="B107" s="123"/>
      <c r="C107" s="107" t="s">
        <v>57</v>
      </c>
      <c r="D107" s="107" t="s">
        <v>57</v>
      </c>
      <c r="E107" s="61"/>
      <c r="F107" s="107" t="str">
        <f>C107</f>
        <v>EUR'000</v>
      </c>
      <c r="G107" s="107" t="str">
        <f>D107</f>
        <v>EUR'000</v>
      </c>
      <c r="H107" s="61"/>
      <c r="I107" s="61"/>
      <c r="L107" s="131"/>
      <c r="M107" s="131"/>
      <c r="N107" s="131"/>
    </row>
    <row r="108" spans="1:14" ht="15">
      <c r="A108" s="123"/>
      <c r="B108" s="123"/>
      <c r="C108" s="207"/>
      <c r="D108" s="207"/>
      <c r="E108" s="61"/>
      <c r="F108" s="207"/>
      <c r="G108" s="207"/>
      <c r="H108" s="61"/>
      <c r="I108" s="61"/>
      <c r="L108" s="131"/>
      <c r="M108" s="131"/>
      <c r="N108" s="131"/>
    </row>
    <row r="109" spans="1:14" ht="15">
      <c r="A109" s="14" t="s">
        <v>51</v>
      </c>
      <c r="B109" s="58" t="s">
        <v>431</v>
      </c>
      <c r="C109" s="129">
        <f>G41</f>
        <v>3767441</v>
      </c>
      <c r="D109" s="129">
        <f>G42</f>
        <v>3723277</v>
      </c>
      <c r="E109" s="61"/>
      <c r="F109" s="129">
        <f>E81</f>
        <v>1576642</v>
      </c>
      <c r="G109" s="129">
        <f>E82</f>
        <v>1556756</v>
      </c>
      <c r="H109" s="61"/>
      <c r="I109" s="61"/>
      <c r="L109" s="146"/>
      <c r="M109" s="146"/>
      <c r="N109" s="131"/>
    </row>
    <row r="110" spans="1:14" ht="15">
      <c r="A110" s="15" t="s">
        <v>280</v>
      </c>
      <c r="B110" s="57" t="s">
        <v>279</v>
      </c>
      <c r="C110" s="94">
        <v>-25761</v>
      </c>
      <c r="D110" s="94">
        <v>-32791</v>
      </c>
      <c r="E110" s="61"/>
      <c r="F110" s="94" t="s">
        <v>575</v>
      </c>
      <c r="G110" s="94" t="s">
        <v>575</v>
      </c>
      <c r="H110" s="61"/>
      <c r="I110" s="61"/>
      <c r="L110" s="146"/>
      <c r="M110" s="146"/>
      <c r="N110" s="131"/>
    </row>
    <row r="111" spans="1:14" ht="15">
      <c r="A111" s="15" t="s">
        <v>206</v>
      </c>
      <c r="B111" s="57" t="s">
        <v>616</v>
      </c>
      <c r="C111" s="94">
        <f>'Pārskats par fin.stāvokli'!D14</f>
        <v>41</v>
      </c>
      <c r="D111" s="94">
        <f>'Pārskats par fin.stāvokli'!E14</f>
        <v>41</v>
      </c>
      <c r="E111" s="61"/>
      <c r="F111" s="94">
        <f>'Pārskats par fin.stāvokli'!G14</f>
        <v>817049</v>
      </c>
      <c r="G111" s="94">
        <f>'Pārskats par fin.stāvokli'!H14</f>
        <v>817049</v>
      </c>
      <c r="H111" s="61"/>
      <c r="I111" s="61"/>
      <c r="L111" s="146"/>
      <c r="M111" s="146"/>
      <c r="N111" s="131"/>
    </row>
    <row r="112" spans="1:14" ht="15">
      <c r="A112" s="15" t="s">
        <v>284</v>
      </c>
      <c r="B112" s="57" t="s">
        <v>283</v>
      </c>
      <c r="C112" s="94" t="s">
        <v>575</v>
      </c>
      <c r="D112" s="94" t="s">
        <v>575</v>
      </c>
      <c r="E112" s="61"/>
      <c r="F112" s="94">
        <f>SUM('Pārskats par fin.stāvokli'!G15,'Pārskats par fin.stāvokli'!G25)</f>
        <v>615637</v>
      </c>
      <c r="G112" s="94">
        <f>SUM('Pārskats par fin.stāvokli'!H15,'Pārskats par fin.stāvokli'!H25)</f>
        <v>622704</v>
      </c>
      <c r="H112" s="61"/>
      <c r="I112" s="61"/>
      <c r="L112" s="146"/>
      <c r="M112" s="146"/>
      <c r="N112" s="131"/>
    </row>
    <row r="113" spans="1:14" ht="15">
      <c r="A113" s="13" t="s">
        <v>12</v>
      </c>
      <c r="B113" s="57" t="s">
        <v>633</v>
      </c>
      <c r="C113" s="94">
        <f>SUM('Pārskats par fin.stāvokli'!D16,'Pārskats par fin.stāvokli'!D27)</f>
        <v>16997</v>
      </c>
      <c r="D113" s="94">
        <f>SUM('Pārskats par fin.stāvokli'!E16,'Pārskats par fin.stāvokli'!E27)</f>
        <v>20554</v>
      </c>
      <c r="E113" s="61"/>
      <c r="F113" s="94">
        <f>SUM('Pārskats par fin.stāvokli'!G16,'Pārskats par fin.stāvokli'!G27)</f>
        <v>16997</v>
      </c>
      <c r="G113" s="94">
        <f>SUM('Pārskats par fin.stāvokli'!H16,'Pārskats par fin.stāvokli'!H27)</f>
        <v>20554</v>
      </c>
      <c r="H113" s="61"/>
      <c r="I113" s="61"/>
      <c r="L113" s="146"/>
      <c r="M113" s="146"/>
      <c r="N113" s="131"/>
    </row>
    <row r="114" spans="1:14" ht="15">
      <c r="A114" s="13" t="s">
        <v>15</v>
      </c>
      <c r="B114" s="59" t="s">
        <v>80</v>
      </c>
      <c r="C114" s="94">
        <f>'Pārskats par fin.stāvokli'!D26</f>
        <v>4522</v>
      </c>
      <c r="D114" s="94">
        <f>'Pārskats par fin.stāvokli'!E26</f>
        <v>6134</v>
      </c>
      <c r="E114" s="61"/>
      <c r="F114" s="94">
        <f>'Pārskats par fin.stāvokli'!G26</f>
        <v>4522</v>
      </c>
      <c r="G114" s="94">
        <f>'Pārskats par fin.stāvokli'!H26</f>
        <v>6134</v>
      </c>
      <c r="H114" s="61"/>
      <c r="I114" s="61"/>
      <c r="L114" s="146"/>
      <c r="M114" s="146"/>
      <c r="N114" s="131"/>
    </row>
    <row r="115" spans="1:14" ht="15">
      <c r="A115" s="13" t="s">
        <v>50</v>
      </c>
      <c r="B115" s="59" t="s">
        <v>110</v>
      </c>
      <c r="C115" s="291">
        <v>64</v>
      </c>
      <c r="D115" s="291">
        <v>36</v>
      </c>
      <c r="E115" s="61"/>
      <c r="F115" s="291" t="s">
        <v>575</v>
      </c>
      <c r="G115" s="291" t="s">
        <v>575</v>
      </c>
      <c r="H115" s="61"/>
      <c r="I115" s="61"/>
      <c r="L115" s="146"/>
      <c r="M115" s="146"/>
      <c r="N115" s="131"/>
    </row>
    <row r="116" spans="1:14" ht="15">
      <c r="A116" s="13" t="s">
        <v>16</v>
      </c>
      <c r="B116" s="59" t="s">
        <v>71</v>
      </c>
      <c r="C116" s="291">
        <f>'Pārskats par fin.stāvokli'!D28</f>
        <v>122710</v>
      </c>
      <c r="D116" s="291">
        <f>'Pārskats par fin.stāvokli'!E28</f>
        <v>183980</v>
      </c>
      <c r="E116" s="61"/>
      <c r="F116" s="291">
        <f>'Pārskats par fin.stāvokli'!G28</f>
        <v>121641</v>
      </c>
      <c r="G116" s="291">
        <f>'Pārskats par fin.stāvokli'!H28</f>
        <v>181197</v>
      </c>
      <c r="H116" s="61"/>
      <c r="I116" s="61"/>
      <c r="L116" s="146"/>
      <c r="M116" s="146"/>
      <c r="N116" s="131"/>
    </row>
    <row r="117" spans="1:14" ht="15.75" thickBot="1">
      <c r="A117" s="209" t="s">
        <v>428</v>
      </c>
      <c r="B117" s="210" t="s">
        <v>432</v>
      </c>
      <c r="C117" s="211">
        <f>SUM(C109:C116)</f>
        <v>3886014</v>
      </c>
      <c r="D117" s="211">
        <f>SUM(D109:D116)</f>
        <v>3901231</v>
      </c>
      <c r="E117" s="61"/>
      <c r="F117" s="211">
        <f>SUM(F109:F116)</f>
        <v>3152488</v>
      </c>
      <c r="G117" s="211">
        <f>SUM(G109:G116)</f>
        <v>3204394</v>
      </c>
      <c r="H117" s="61"/>
      <c r="I117" s="61"/>
      <c r="L117" s="146"/>
      <c r="M117" s="146"/>
      <c r="N117" s="131"/>
    </row>
    <row r="118" ht="15.75" thickTop="1">
      <c r="H118" s="146"/>
    </row>
    <row r="119" ht="15">
      <c r="H119" s="146"/>
    </row>
    <row r="120" ht="15">
      <c r="H120" s="146"/>
    </row>
    <row r="121" ht="15">
      <c r="H121" s="146"/>
    </row>
    <row r="122" ht="15">
      <c r="H122" s="146"/>
    </row>
    <row r="123" ht="15">
      <c r="H123" s="146"/>
    </row>
    <row r="124" ht="15">
      <c r="H124" s="146"/>
    </row>
  </sheetData>
  <sheetProtection password="9D4D" sheet="1" objects="1" scenarios="1"/>
  <mergeCells count="56">
    <mergeCell ref="A36:A37"/>
    <mergeCell ref="B36:B37"/>
    <mergeCell ref="C36:C37"/>
    <mergeCell ref="D36:D37"/>
    <mergeCell ref="E36:E37"/>
    <mergeCell ref="H11:H12"/>
    <mergeCell ref="I11:I12"/>
    <mergeCell ref="H9:H10"/>
    <mergeCell ref="I9:I10"/>
    <mergeCell ref="F36:F37"/>
    <mergeCell ref="G36:G37"/>
    <mergeCell ref="H36:H37"/>
    <mergeCell ref="I36:I37"/>
    <mergeCell ref="E11:E12"/>
    <mergeCell ref="E9:E10"/>
    <mergeCell ref="F9:F10"/>
    <mergeCell ref="G9:G10"/>
    <mergeCell ref="A9:A10"/>
    <mergeCell ref="B9:B10"/>
    <mergeCell ref="C9:C10"/>
    <mergeCell ref="D9:D10"/>
    <mergeCell ref="A11:A12"/>
    <mergeCell ref="B11:B12"/>
    <mergeCell ref="C11:C12"/>
    <mergeCell ref="D11:D12"/>
    <mergeCell ref="F11:F12"/>
    <mergeCell ref="G11:G12"/>
    <mergeCell ref="F49:F50"/>
    <mergeCell ref="G49:G50"/>
    <mergeCell ref="A51:A52"/>
    <mergeCell ref="B51:B52"/>
    <mergeCell ref="C51:C52"/>
    <mergeCell ref="D51:D52"/>
    <mergeCell ref="E51:E52"/>
    <mergeCell ref="F51:F52"/>
    <mergeCell ref="G51:G52"/>
    <mergeCell ref="A49:A50"/>
    <mergeCell ref="B49:B50"/>
    <mergeCell ref="C49:C50"/>
    <mergeCell ref="D49:D50"/>
    <mergeCell ref="E49:E50"/>
    <mergeCell ref="F76:F77"/>
    <mergeCell ref="G76:G77"/>
    <mergeCell ref="A105:A106"/>
    <mergeCell ref="B105:B106"/>
    <mergeCell ref="C105:D105"/>
    <mergeCell ref="F105:G105"/>
    <mergeCell ref="A76:A77"/>
    <mergeCell ref="B76:B77"/>
    <mergeCell ref="C76:C77"/>
    <mergeCell ref="D76:D77"/>
    <mergeCell ref="E76:E77"/>
    <mergeCell ref="A93:A94"/>
    <mergeCell ref="B93:B94"/>
    <mergeCell ref="C93:D93"/>
    <mergeCell ref="F93:G93"/>
  </mergeCells>
  <printOptions/>
  <pageMargins left="0" right="0" top="0.7480314960629921" bottom="0.9448818897637796" header="0.31496062992125984" footer="0.31496062992125984"/>
  <pageSetup fitToHeight="0" fitToWidth="1" horizontalDpi="600" verticalDpi="600" orientation="landscape" paperSize="9" scale="66" r:id="rId1"/>
</worksheet>
</file>

<file path=xl/worksheets/sheet7.xml><?xml version="1.0" encoding="utf-8"?>
<worksheet xmlns="http://schemas.openxmlformats.org/spreadsheetml/2006/main" xmlns:r="http://schemas.openxmlformats.org/officeDocument/2006/relationships">
  <sheetPr>
    <pageSetUpPr fitToPage="1"/>
  </sheetPr>
  <dimension ref="A1:G40"/>
  <sheetViews>
    <sheetView showGridLines="0" zoomScalePageLayoutView="0" workbookViewId="0" topLeftCell="A1">
      <pane ySplit="3" topLeftCell="A4" activePane="bottomLeft" state="frozen"/>
      <selection pane="topLeft" activeCell="A1" sqref="A1"/>
      <selection pane="bottomLeft" activeCell="A4" sqref="A4"/>
    </sheetView>
  </sheetViews>
  <sheetFormatPr defaultColWidth="9.140625" defaultRowHeight="15" outlineLevelCol="1"/>
  <cols>
    <col min="1" max="1" width="71.140625" style="61" customWidth="1"/>
    <col min="2" max="2" width="65.28125" style="61" customWidth="1" outlineLevel="1"/>
    <col min="3" max="3" width="11.140625" style="61" customWidth="1"/>
    <col min="4" max="4" width="11.140625" style="131" customWidth="1"/>
    <col min="5" max="5" width="2.57421875" style="61" customWidth="1"/>
    <col min="6" max="6" width="12.7109375" style="61" customWidth="1"/>
    <col min="7" max="7" width="12.7109375" style="131" customWidth="1"/>
    <col min="8" max="16384" width="9.140625" style="61" customWidth="1"/>
  </cols>
  <sheetData>
    <row r="1" spans="1:6" ht="15">
      <c r="A1" s="281" t="str">
        <f>'Peļņas vai zaudējumu aprēķins'!A1</f>
        <v>LATVENERGO KONSOLIDĒTIE UN AS „LATVENERGO”</v>
      </c>
      <c r="B1" s="281" t="str">
        <f>'Peļņas vai zaudējumu aprēķins'!B1</f>
        <v>LATVENERGO CONSOLIDATED AND LATVENERGO AS</v>
      </c>
      <c r="C1" s="281"/>
      <c r="F1" s="281"/>
    </row>
    <row r="2" spans="1:7" ht="27.75" customHeight="1">
      <c r="A2" s="281" t="str">
        <f>'Peļņas vai zaudējumu aprēķins'!A2</f>
        <v>NEREVIDĒTIE STARPPERIODU SAĪSINĀTIE FINANŠU PĀRSKATI PAR 9 MĒNEŠU PERIODU, KAS BEIDZAS 2017. GADA 30. SEPTEMBRĪ</v>
      </c>
      <c r="B2" s="281" t="str">
        <f>'Peļņas vai zaudējumu aprēķins'!B2</f>
        <v>UNAUDITED CONDENSED INTERIM FINANCIAL STATEMENTS FOR THE 9–MONTH PERIOD ENDING 30 SEPTEMBER 2017</v>
      </c>
      <c r="C2" s="281"/>
      <c r="D2" s="130"/>
      <c r="F2" s="281"/>
      <c r="G2" s="130"/>
    </row>
    <row r="3" spans="1:6" ht="6" customHeight="1">
      <c r="A3" s="33"/>
      <c r="B3" s="33"/>
      <c r="C3" s="33"/>
      <c r="F3" s="33"/>
    </row>
    <row r="4" spans="1:6" ht="21" thickBot="1">
      <c r="A4" s="321" t="s">
        <v>433</v>
      </c>
      <c r="B4" s="321" t="s">
        <v>89</v>
      </c>
      <c r="C4" s="121"/>
      <c r="F4" s="121"/>
    </row>
    <row r="5" spans="1:7" ht="16.5" thickTop="1">
      <c r="A5" s="670"/>
      <c r="B5" s="670"/>
      <c r="C5" s="667" t="s">
        <v>232</v>
      </c>
      <c r="D5" s="667"/>
      <c r="F5" s="667" t="s">
        <v>233</v>
      </c>
      <c r="G5" s="667"/>
    </row>
    <row r="6" spans="1:7" ht="24">
      <c r="A6" s="671"/>
      <c r="B6" s="671"/>
      <c r="C6" s="316" t="s">
        <v>679</v>
      </c>
      <c r="D6" s="316" t="s">
        <v>680</v>
      </c>
      <c r="F6" s="316" t="str">
        <f>C6</f>
        <v>01/01-30/09/2017</v>
      </c>
      <c r="G6" s="316" t="str">
        <f>D6</f>
        <v>01/01-30/09/2016</v>
      </c>
    </row>
    <row r="7" spans="1:7" ht="15">
      <c r="A7" s="123"/>
      <c r="B7" s="123"/>
      <c r="C7" s="107" t="s">
        <v>57</v>
      </c>
      <c r="D7" s="107" t="s">
        <v>57</v>
      </c>
      <c r="F7" s="107" t="str">
        <f>C7</f>
        <v>EUR'000</v>
      </c>
      <c r="G7" s="107" t="str">
        <f>D7</f>
        <v>EUR'000</v>
      </c>
    </row>
    <row r="8" spans="1:7" ht="5.25" customHeight="1">
      <c r="A8" s="123"/>
      <c r="B8" s="123"/>
      <c r="C8" s="123"/>
      <c r="D8" s="132"/>
      <c r="F8" s="123"/>
      <c r="G8" s="132"/>
    </row>
    <row r="9" spans="1:7" ht="15">
      <c r="A9" s="275" t="s">
        <v>589</v>
      </c>
      <c r="B9" s="275" t="s">
        <v>590</v>
      </c>
      <c r="C9" s="276">
        <v>345136</v>
      </c>
      <c r="D9" s="276">
        <v>355391</v>
      </c>
      <c r="F9" s="276">
        <v>271096</v>
      </c>
      <c r="G9" s="276">
        <v>280463</v>
      </c>
    </row>
    <row r="10" spans="1:7" ht="15">
      <c r="A10" s="275" t="s">
        <v>210</v>
      </c>
      <c r="B10" s="275" t="s">
        <v>190</v>
      </c>
      <c r="C10" s="276">
        <v>223553</v>
      </c>
      <c r="D10" s="276">
        <v>210839</v>
      </c>
      <c r="F10" s="276" t="s">
        <v>575</v>
      </c>
      <c r="G10" s="276" t="s">
        <v>575</v>
      </c>
    </row>
    <row r="11" spans="1:7" ht="15">
      <c r="A11" s="49" t="s">
        <v>292</v>
      </c>
      <c r="B11" s="49" t="s">
        <v>90</v>
      </c>
      <c r="C11" s="99">
        <v>57615</v>
      </c>
      <c r="D11" s="99">
        <v>54966</v>
      </c>
      <c r="F11" s="99">
        <v>49792</v>
      </c>
      <c r="G11" s="99">
        <v>47602</v>
      </c>
    </row>
    <row r="12" spans="1:7" ht="15">
      <c r="A12" s="49" t="s">
        <v>211</v>
      </c>
      <c r="B12" s="49" t="s">
        <v>208</v>
      </c>
      <c r="C12" s="149">
        <v>30908</v>
      </c>
      <c r="D12" s="149">
        <v>34832</v>
      </c>
      <c r="F12" s="149" t="s">
        <v>575</v>
      </c>
      <c r="G12" s="149" t="s">
        <v>575</v>
      </c>
    </row>
    <row r="13" spans="1:7" ht="15">
      <c r="A13" s="49" t="s">
        <v>291</v>
      </c>
      <c r="B13" s="49" t="s">
        <v>290</v>
      </c>
      <c r="C13" s="149" t="s">
        <v>575</v>
      </c>
      <c r="D13" s="149" t="s">
        <v>575</v>
      </c>
      <c r="F13" s="149">
        <v>14804</v>
      </c>
      <c r="G13" s="149">
        <v>13453</v>
      </c>
    </row>
    <row r="14" spans="1:7" ht="15">
      <c r="A14" s="49" t="s">
        <v>1</v>
      </c>
      <c r="B14" s="49" t="s">
        <v>127</v>
      </c>
      <c r="C14" s="99">
        <v>21967</v>
      </c>
      <c r="D14" s="99">
        <v>22175</v>
      </c>
      <c r="F14" s="99">
        <v>27130</v>
      </c>
      <c r="G14" s="99">
        <v>27428</v>
      </c>
    </row>
    <row r="15" spans="1:7" ht="15.75" thickBot="1">
      <c r="A15" s="212" t="s">
        <v>174</v>
      </c>
      <c r="B15" s="212" t="s">
        <v>165</v>
      </c>
      <c r="C15" s="213">
        <f>SUM(C9,C10,C11,C12,C13,C14)</f>
        <v>679179</v>
      </c>
      <c r="D15" s="213">
        <f>SUM(D9,D10,D11,D12,D13,D14)</f>
        <v>678203</v>
      </c>
      <c r="F15" s="213">
        <f>SUM(F9,F10,F11,F12,F13,F14)</f>
        <v>362822</v>
      </c>
      <c r="G15" s="213">
        <f>SUM(G9,G10,G11,G12,G13,G14)</f>
        <v>368946</v>
      </c>
    </row>
    <row r="16" spans="1:7" ht="15.75" thickTop="1">
      <c r="A16" s="280"/>
      <c r="B16" s="673"/>
      <c r="C16" s="673"/>
      <c r="D16" s="673"/>
      <c r="G16" s="61"/>
    </row>
    <row r="17" spans="1:6" ht="15.75">
      <c r="A17" s="122"/>
      <c r="B17" s="122"/>
      <c r="C17" s="122"/>
      <c r="F17" s="122"/>
    </row>
    <row r="18" spans="1:6" ht="21" thickBot="1">
      <c r="A18" s="321" t="s">
        <v>434</v>
      </c>
      <c r="B18" s="321" t="s">
        <v>191</v>
      </c>
      <c r="C18" s="121"/>
      <c r="F18" s="121"/>
    </row>
    <row r="19" spans="1:7" ht="16.5" thickTop="1">
      <c r="A19" s="670"/>
      <c r="B19" s="670"/>
      <c r="C19" s="667" t="s">
        <v>232</v>
      </c>
      <c r="D19" s="667"/>
      <c r="F19" s="667" t="s">
        <v>233</v>
      </c>
      <c r="G19" s="667"/>
    </row>
    <row r="20" spans="1:7" ht="24">
      <c r="A20" s="671"/>
      <c r="B20" s="671"/>
      <c r="C20" s="316" t="s">
        <v>679</v>
      </c>
      <c r="D20" s="316" t="s">
        <v>680</v>
      </c>
      <c r="F20" s="316" t="str">
        <f>C20</f>
        <v>01/01-30/09/2017</v>
      </c>
      <c r="G20" s="316" t="str">
        <f>D20</f>
        <v>01/01-30/09/2016</v>
      </c>
    </row>
    <row r="21" spans="1:7" ht="15">
      <c r="A21" s="123"/>
      <c r="B21" s="123"/>
      <c r="C21" s="107" t="s">
        <v>57</v>
      </c>
      <c r="D21" s="107" t="s">
        <v>57</v>
      </c>
      <c r="F21" s="107" t="str">
        <f>C21</f>
        <v>EUR'000</v>
      </c>
      <c r="G21" s="107" t="str">
        <f>D21</f>
        <v>EUR'000</v>
      </c>
    </row>
    <row r="22" spans="1:7" ht="6.75" customHeight="1">
      <c r="A22" s="123"/>
      <c r="B22" s="123"/>
      <c r="C22" s="123"/>
      <c r="D22" s="132"/>
      <c r="F22" s="123"/>
      <c r="G22" s="132"/>
    </row>
    <row r="23" spans="1:7" ht="15">
      <c r="A23" s="43" t="s">
        <v>37</v>
      </c>
      <c r="B23" s="43" t="s">
        <v>193</v>
      </c>
      <c r="C23" s="43"/>
      <c r="D23" s="132"/>
      <c r="F23" s="43"/>
      <c r="G23" s="132"/>
    </row>
    <row r="24" spans="1:7" ht="15">
      <c r="A24" s="49" t="s">
        <v>222</v>
      </c>
      <c r="B24" s="49" t="s">
        <v>223</v>
      </c>
      <c r="C24" s="99">
        <v>96595</v>
      </c>
      <c r="D24" s="99">
        <v>116597</v>
      </c>
      <c r="F24" s="149">
        <v>22665</v>
      </c>
      <c r="G24" s="99">
        <v>40788</v>
      </c>
    </row>
    <row r="25" spans="1:7" ht="24">
      <c r="A25" s="49" t="s">
        <v>591</v>
      </c>
      <c r="B25" s="171" t="s">
        <v>592</v>
      </c>
      <c r="C25" s="286">
        <v>2016</v>
      </c>
      <c r="D25" s="286">
        <v>-7528</v>
      </c>
      <c r="E25" s="325"/>
      <c r="F25" s="286">
        <v>2016</v>
      </c>
      <c r="G25" s="286">
        <v>-7528</v>
      </c>
    </row>
    <row r="26" spans="1:7" ht="15">
      <c r="A26" s="36" t="s">
        <v>192</v>
      </c>
      <c r="B26" s="36" t="s">
        <v>194</v>
      </c>
      <c r="C26" s="133">
        <v>53097</v>
      </c>
      <c r="D26" s="133">
        <v>54033</v>
      </c>
      <c r="F26" s="133">
        <v>635</v>
      </c>
      <c r="G26" s="133">
        <v>764</v>
      </c>
    </row>
    <row r="27" spans="1:7" ht="15">
      <c r="A27" s="45"/>
      <c r="B27" s="45"/>
      <c r="C27" s="134">
        <f>SUM(C24,C25,C26)</f>
        <v>151708</v>
      </c>
      <c r="D27" s="134">
        <f>SUM(D24,D25,D26)</f>
        <v>163102</v>
      </c>
      <c r="F27" s="134">
        <f>SUM(F24,F25,F26)</f>
        <v>25316</v>
      </c>
      <c r="G27" s="134">
        <f>SUM(G24,G25,G26)</f>
        <v>34024</v>
      </c>
    </row>
    <row r="28" spans="1:7" ht="15">
      <c r="A28" s="44" t="s">
        <v>288</v>
      </c>
      <c r="B28" s="44" t="s">
        <v>289</v>
      </c>
      <c r="C28" s="149">
        <v>83216</v>
      </c>
      <c r="D28" s="99">
        <v>86947</v>
      </c>
      <c r="F28" s="149">
        <v>79139</v>
      </c>
      <c r="G28" s="99">
        <v>82898</v>
      </c>
    </row>
    <row r="29" spans="1:7" ht="15">
      <c r="A29" s="44" t="s">
        <v>38</v>
      </c>
      <c r="B29" s="44" t="s">
        <v>91</v>
      </c>
      <c r="C29" s="99">
        <v>21676</v>
      </c>
      <c r="D29" s="99">
        <v>24825</v>
      </c>
      <c r="F29" s="99">
        <v>7774</v>
      </c>
      <c r="G29" s="99">
        <v>9248</v>
      </c>
    </row>
    <row r="30" spans="1:7" ht="15.75" thickBot="1">
      <c r="A30" s="214" t="s">
        <v>172</v>
      </c>
      <c r="B30" s="214" t="s">
        <v>175</v>
      </c>
      <c r="C30" s="215">
        <f>SUM(C27,C28,C29)</f>
        <v>256600</v>
      </c>
      <c r="D30" s="215">
        <f>SUM(D27,D28,D29)</f>
        <v>274874</v>
      </c>
      <c r="F30" s="215">
        <f>SUM(F27,F28,F29)</f>
        <v>112229</v>
      </c>
      <c r="G30" s="215">
        <f>SUM(G27,G28,G29)</f>
        <v>126170</v>
      </c>
    </row>
    <row r="31" spans="1:7" ht="15.75" thickTop="1">
      <c r="A31" s="280"/>
      <c r="B31" s="672"/>
      <c r="C31" s="672"/>
      <c r="D31" s="672"/>
      <c r="G31" s="61"/>
    </row>
    <row r="32" spans="1:6" ht="15.75">
      <c r="A32" s="35"/>
      <c r="B32" s="35"/>
      <c r="C32" s="35"/>
      <c r="F32" s="35"/>
    </row>
    <row r="33" spans="1:6" ht="21" thickBot="1">
      <c r="A33" s="321" t="s">
        <v>435</v>
      </c>
      <c r="B33" s="321" t="s">
        <v>92</v>
      </c>
      <c r="C33" s="121"/>
      <c r="F33" s="121"/>
    </row>
    <row r="34" spans="1:7" ht="16.5" thickTop="1">
      <c r="A34" s="670"/>
      <c r="B34" s="670"/>
      <c r="C34" s="667" t="s">
        <v>232</v>
      </c>
      <c r="D34" s="667"/>
      <c r="F34" s="667" t="s">
        <v>233</v>
      </c>
      <c r="G34" s="667"/>
    </row>
    <row r="35" spans="1:7" ht="24">
      <c r="A35" s="671"/>
      <c r="B35" s="671"/>
      <c r="C35" s="316" t="s">
        <v>679</v>
      </c>
      <c r="D35" s="316" t="s">
        <v>680</v>
      </c>
      <c r="F35" s="316" t="str">
        <f>C35</f>
        <v>01/01-30/09/2017</v>
      </c>
      <c r="G35" s="316" t="str">
        <f>D35</f>
        <v>01/01-30/09/2016</v>
      </c>
    </row>
    <row r="36" spans="1:7" ht="15">
      <c r="A36" s="123"/>
      <c r="B36" s="123"/>
      <c r="C36" s="107" t="s">
        <v>57</v>
      </c>
      <c r="D36" s="107" t="s">
        <v>57</v>
      </c>
      <c r="F36" s="107" t="str">
        <f>C36</f>
        <v>EUR'000</v>
      </c>
      <c r="G36" s="107" t="str">
        <f>D36</f>
        <v>EUR'000</v>
      </c>
    </row>
    <row r="37" spans="1:7" ht="6.75" customHeight="1">
      <c r="A37" s="123"/>
      <c r="B37" s="123"/>
      <c r="C37" s="123"/>
      <c r="D37" s="132"/>
      <c r="F37" s="123"/>
      <c r="G37" s="132"/>
    </row>
    <row r="38" spans="1:7" ht="15">
      <c r="A38" s="52" t="s">
        <v>8</v>
      </c>
      <c r="B38" s="52" t="s">
        <v>293</v>
      </c>
      <c r="C38" s="133">
        <v>22574</v>
      </c>
      <c r="D38" s="133">
        <v>18278</v>
      </c>
      <c r="F38" s="133">
        <v>17352</v>
      </c>
      <c r="G38" s="133">
        <v>14938</v>
      </c>
    </row>
    <row r="39" spans="1:7" ht="24">
      <c r="A39" s="327" t="s">
        <v>295</v>
      </c>
      <c r="B39" s="44" t="s">
        <v>294</v>
      </c>
      <c r="C39" s="286" t="s">
        <v>575</v>
      </c>
      <c r="D39" s="286">
        <v>-5051</v>
      </c>
      <c r="E39" s="325"/>
      <c r="F39" s="286" t="s">
        <v>575</v>
      </c>
      <c r="G39" s="286">
        <v>-345</v>
      </c>
    </row>
    <row r="40" spans="1:7" ht="15.75" thickBot="1">
      <c r="A40" s="212" t="s">
        <v>173</v>
      </c>
      <c r="B40" s="212" t="s">
        <v>169</v>
      </c>
      <c r="C40" s="213">
        <f>SUM(C38,C39)</f>
        <v>22574</v>
      </c>
      <c r="D40" s="213">
        <f>SUM(D38,D39)</f>
        <v>13227</v>
      </c>
      <c r="F40" s="213">
        <f>SUM(F38,F39)</f>
        <v>17352</v>
      </c>
      <c r="G40" s="213">
        <f>SUM(G38,G39)</f>
        <v>14593</v>
      </c>
    </row>
    <row r="41" ht="15.75" thickTop="1"/>
  </sheetData>
  <sheetProtection password="9D4D" sheet="1" objects="1" scenarios="1"/>
  <mergeCells count="14">
    <mergeCell ref="A34:A35"/>
    <mergeCell ref="B34:B35"/>
    <mergeCell ref="C34:D34"/>
    <mergeCell ref="F34:G34"/>
    <mergeCell ref="F5:G5"/>
    <mergeCell ref="A19:A20"/>
    <mergeCell ref="B19:B20"/>
    <mergeCell ref="C19:D19"/>
    <mergeCell ref="F19:G19"/>
    <mergeCell ref="B31:D31"/>
    <mergeCell ref="B16:D16"/>
    <mergeCell ref="A5:A6"/>
    <mergeCell ref="B5:B6"/>
    <mergeCell ref="C5:D5"/>
  </mergeCells>
  <printOptions/>
  <pageMargins left="0.31496062992125984" right="0.31496062992125984" top="0.5905511811023623" bottom="0" header="0" footer="0"/>
  <pageSetup fitToHeight="1" fitToWidth="1"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sheetPr>
    <pageSetUpPr fitToPage="1"/>
  </sheetPr>
  <dimension ref="A1:M62"/>
  <sheetViews>
    <sheetView showGridLines="0" zoomScalePageLayoutView="0" workbookViewId="0" topLeftCell="A1">
      <pane ySplit="4" topLeftCell="A5" activePane="bottomLeft" state="frozen"/>
      <selection pane="topLeft" activeCell="A1" sqref="A1"/>
      <selection pane="bottomLeft" activeCell="A5" sqref="A5"/>
    </sheetView>
  </sheetViews>
  <sheetFormatPr defaultColWidth="9.140625" defaultRowHeight="15" outlineLevelCol="1"/>
  <cols>
    <col min="1" max="1" width="61.140625" style="0" customWidth="1"/>
    <col min="2" max="2" width="59.8515625" style="34" customWidth="1" outlineLevel="1"/>
    <col min="3" max="3" width="11.7109375" style="0" customWidth="1"/>
    <col min="4" max="4" width="11.7109375" style="42" customWidth="1"/>
    <col min="5" max="5" width="12.8515625" style="0" customWidth="1"/>
    <col min="6" max="6" width="2.57421875" style="42" customWidth="1"/>
    <col min="7" max="7" width="12.8515625" style="0" customWidth="1"/>
    <col min="8" max="8" width="12.140625" style="42" customWidth="1"/>
    <col min="9" max="9" width="12.28125" style="0" customWidth="1"/>
    <col min="10" max="11" width="11.7109375" style="0" customWidth="1"/>
  </cols>
  <sheetData>
    <row r="1" spans="1:4" ht="15">
      <c r="A1" s="281" t="str">
        <f>'Peļņas vai zaudējumu aprēķins'!A1</f>
        <v>LATVENERGO KONSOLIDĒTIE UN AS „LATVENERGO”</v>
      </c>
      <c r="B1" s="281" t="str">
        <f>'Peļņas vai zaudējumu aprēķins'!B1</f>
        <v>LATVENERGO CONSOLIDATED AND LATVENERGO AS</v>
      </c>
      <c r="C1" s="1"/>
      <c r="D1" s="1"/>
    </row>
    <row r="2" spans="1:4" ht="30" customHeight="1">
      <c r="A2" s="281" t="str">
        <f>'Peļņas vai zaudējumu aprēķins'!A2</f>
        <v>NEREVIDĒTIE STARPPERIODU SAĪSINĀTIE FINANŠU PĀRSKATI PAR 9 MĒNEŠU PERIODU, KAS BEIDZAS 2017. GADA 30. SEPTEMBRĪ</v>
      </c>
      <c r="B2" s="281" t="str">
        <f>'Peļņas vai zaudējumu aprēķins'!B2</f>
        <v>UNAUDITED CONDENSED INTERIM FINANCIAL STATEMENTS FOR THE 9–MONTH PERIOD ENDING 30 SEPTEMBER 2017</v>
      </c>
      <c r="C2" s="16"/>
      <c r="D2" s="16"/>
    </row>
    <row r="3" ht="15">
      <c r="B3" s="37"/>
    </row>
    <row r="4" ht="15">
      <c r="B4" s="37"/>
    </row>
    <row r="5" spans="1:2" ht="43.5" customHeight="1">
      <c r="A5" s="326" t="s">
        <v>436</v>
      </c>
      <c r="B5" s="326" t="s">
        <v>95</v>
      </c>
    </row>
    <row r="6" spans="1:11" s="42" customFormat="1" ht="15">
      <c r="A6" s="123"/>
      <c r="B6" s="123"/>
      <c r="C6" s="123"/>
      <c r="D6" s="123"/>
      <c r="E6" s="123"/>
      <c r="F6" s="123"/>
      <c r="G6" s="123"/>
      <c r="H6" s="123"/>
      <c r="I6" s="123"/>
      <c r="J6" s="123"/>
      <c r="K6" s="216"/>
    </row>
    <row r="7" spans="1:11" s="42" customFormat="1" ht="20.25">
      <c r="A7" s="62" t="s">
        <v>305</v>
      </c>
      <c r="B7" s="62" t="s">
        <v>306</v>
      </c>
      <c r="C7" s="123"/>
      <c r="D7" s="123"/>
      <c r="E7" s="123"/>
      <c r="F7" s="123"/>
      <c r="G7" s="123"/>
      <c r="H7" s="123"/>
      <c r="I7" s="123"/>
      <c r="J7" s="123"/>
      <c r="K7" s="216"/>
    </row>
    <row r="8" spans="1:11" s="42" customFormat="1" ht="15.75" thickBot="1">
      <c r="A8" s="123"/>
      <c r="B8" s="123"/>
      <c r="C8" s="123"/>
      <c r="D8" s="123"/>
      <c r="E8" s="123"/>
      <c r="F8" s="123"/>
      <c r="G8" s="123"/>
      <c r="H8" s="123"/>
      <c r="I8" s="123"/>
      <c r="J8" s="123"/>
      <c r="K8" s="216"/>
    </row>
    <row r="9" spans="1:10" s="340" customFormat="1" ht="16.5" thickTop="1">
      <c r="A9" s="674"/>
      <c r="B9" s="674"/>
      <c r="C9" s="676" t="s">
        <v>232</v>
      </c>
      <c r="D9" s="676"/>
      <c r="E9" s="676"/>
      <c r="F9" s="339"/>
      <c r="G9" s="677" t="s">
        <v>233</v>
      </c>
      <c r="H9" s="677"/>
      <c r="I9" s="677"/>
      <c r="J9" s="339"/>
    </row>
    <row r="10" spans="1:10" s="332" customFormat="1" ht="25.5">
      <c r="A10" s="675"/>
      <c r="B10" s="675"/>
      <c r="C10" s="347" t="s">
        <v>679</v>
      </c>
      <c r="D10" s="347" t="s">
        <v>680</v>
      </c>
      <c r="E10" s="353">
        <v>2016</v>
      </c>
      <c r="F10" s="331"/>
      <c r="G10" s="348" t="str">
        <f aca="true" t="shared" si="0" ref="G10:I11">C10</f>
        <v>01/01-30/09/2017</v>
      </c>
      <c r="H10" s="348" t="str">
        <f t="shared" si="0"/>
        <v>01/01-30/09/2016</v>
      </c>
      <c r="I10" s="353">
        <f t="shared" si="0"/>
        <v>2016</v>
      </c>
      <c r="J10" s="331"/>
    </row>
    <row r="11" spans="1:10" s="336" customFormat="1" ht="12.75">
      <c r="A11" s="333"/>
      <c r="B11" s="333"/>
      <c r="C11" s="334" t="s">
        <v>58</v>
      </c>
      <c r="D11" s="334" t="s">
        <v>58</v>
      </c>
      <c r="E11" s="334" t="s">
        <v>58</v>
      </c>
      <c r="F11" s="345"/>
      <c r="G11" s="334" t="str">
        <f t="shared" si="0"/>
        <v>EUR’000</v>
      </c>
      <c r="H11" s="334" t="str">
        <f t="shared" si="0"/>
        <v>EUR’000</v>
      </c>
      <c r="I11" s="334" t="str">
        <f t="shared" si="0"/>
        <v>EUR’000</v>
      </c>
      <c r="J11" s="335"/>
    </row>
    <row r="12" spans="1:10" s="336" customFormat="1" ht="12.75">
      <c r="A12" s="333"/>
      <c r="B12" s="333"/>
      <c r="C12" s="334"/>
      <c r="D12" s="334"/>
      <c r="E12" s="334"/>
      <c r="F12" s="335"/>
      <c r="G12" s="334"/>
      <c r="H12" s="334"/>
      <c r="I12" s="334"/>
      <c r="J12" s="335"/>
    </row>
    <row r="13" spans="1:9" s="336" customFormat="1" ht="12.75">
      <c r="A13" s="349" t="s">
        <v>442</v>
      </c>
      <c r="B13" s="349" t="s">
        <v>94</v>
      </c>
      <c r="C13" s="350">
        <f>E18</f>
        <v>14534</v>
      </c>
      <c r="D13" s="350">
        <f>E13</f>
        <v>14405</v>
      </c>
      <c r="E13" s="350">
        <v>14405</v>
      </c>
      <c r="G13" s="350">
        <f>I18</f>
        <v>18769</v>
      </c>
      <c r="H13" s="350">
        <f>I13</f>
        <v>19846</v>
      </c>
      <c r="I13" s="350">
        <v>19846</v>
      </c>
    </row>
    <row r="14" spans="1:9" s="336" customFormat="1" ht="12.75">
      <c r="A14" s="587" t="s">
        <v>296</v>
      </c>
      <c r="B14" s="587" t="s">
        <v>297</v>
      </c>
      <c r="C14" s="588">
        <v>1733</v>
      </c>
      <c r="D14" s="588">
        <v>2189</v>
      </c>
      <c r="E14" s="588">
        <v>3703</v>
      </c>
      <c r="F14" s="589"/>
      <c r="G14" s="588">
        <v>1683</v>
      </c>
      <c r="H14" s="588">
        <v>1576</v>
      </c>
      <c r="I14" s="588">
        <v>2692</v>
      </c>
    </row>
    <row r="15" spans="1:9" s="336" customFormat="1" ht="12.75">
      <c r="A15" s="337" t="s">
        <v>443</v>
      </c>
      <c r="B15" s="337" t="s">
        <v>438</v>
      </c>
      <c r="C15" s="338" t="s">
        <v>575</v>
      </c>
      <c r="D15" s="338" t="s">
        <v>575</v>
      </c>
      <c r="E15" s="338" t="s">
        <v>575</v>
      </c>
      <c r="G15" s="338" t="s">
        <v>575</v>
      </c>
      <c r="H15" s="338">
        <v>-48</v>
      </c>
      <c r="I15" s="338">
        <v>-48</v>
      </c>
    </row>
    <row r="16" spans="1:9" s="336" customFormat="1" ht="12.75">
      <c r="A16" s="337" t="s">
        <v>298</v>
      </c>
      <c r="B16" s="337" t="s">
        <v>299</v>
      </c>
      <c r="C16" s="338">
        <v>-159</v>
      </c>
      <c r="D16" s="338">
        <v>-158</v>
      </c>
      <c r="E16" s="338">
        <v>-211</v>
      </c>
      <c r="G16" s="338">
        <v>-492</v>
      </c>
      <c r="H16" s="338">
        <v>-535</v>
      </c>
      <c r="I16" s="338">
        <v>-698</v>
      </c>
    </row>
    <row r="17" spans="1:9" s="336" customFormat="1" ht="12.75">
      <c r="A17" s="337" t="s">
        <v>300</v>
      </c>
      <c r="B17" s="337" t="s">
        <v>301</v>
      </c>
      <c r="C17" s="338">
        <v>-2595</v>
      </c>
      <c r="D17" s="338">
        <v>-2596</v>
      </c>
      <c r="E17" s="338">
        <v>-3363</v>
      </c>
      <c r="G17" s="338">
        <v>-2360</v>
      </c>
      <c r="H17" s="338">
        <v>-2342</v>
      </c>
      <c r="I17" s="338">
        <v>-3023</v>
      </c>
    </row>
    <row r="18" spans="1:9" s="336" customFormat="1" ht="13.5" thickBot="1">
      <c r="A18" s="351" t="s">
        <v>444</v>
      </c>
      <c r="B18" s="351" t="s">
        <v>302</v>
      </c>
      <c r="C18" s="352">
        <f>SUM(C13:C17)</f>
        <v>13513</v>
      </c>
      <c r="D18" s="352">
        <f>SUM(D13:D17)</f>
        <v>13840</v>
      </c>
      <c r="E18" s="352">
        <f>SUM(E13:E17)</f>
        <v>14534</v>
      </c>
      <c r="G18" s="352">
        <f>SUM(G13:G17)</f>
        <v>17600</v>
      </c>
      <c r="H18" s="352">
        <f>SUM(H13:H17)</f>
        <v>18497</v>
      </c>
      <c r="I18" s="352">
        <f>SUM(I13:I17)</f>
        <v>18769</v>
      </c>
    </row>
    <row r="19" spans="1:9" s="328" customFormat="1" ht="15.75" thickTop="1">
      <c r="A19" s="329"/>
      <c r="B19" s="329"/>
      <c r="C19" s="342"/>
      <c r="D19" s="342"/>
      <c r="E19" s="342"/>
      <c r="G19" s="342"/>
      <c r="H19" s="342"/>
      <c r="I19" s="342"/>
    </row>
    <row r="20" spans="1:11" s="42" customFormat="1" ht="20.25">
      <c r="A20" s="62" t="s">
        <v>307</v>
      </c>
      <c r="B20" s="62" t="s">
        <v>308</v>
      </c>
      <c r="C20" s="123"/>
      <c r="D20" s="123"/>
      <c r="E20" s="123"/>
      <c r="F20" s="123"/>
      <c r="G20" s="123"/>
      <c r="H20" s="123"/>
      <c r="I20" s="123"/>
      <c r="J20" s="123"/>
      <c r="K20" s="216"/>
    </row>
    <row r="21" spans="1:13" s="328" customFormat="1" ht="9" customHeight="1" thickBot="1">
      <c r="A21" s="330"/>
      <c r="B21" s="330"/>
      <c r="C21" s="343"/>
      <c r="D21" s="343"/>
      <c r="E21" s="343"/>
      <c r="F21" s="331"/>
      <c r="G21" s="343"/>
      <c r="H21" s="343"/>
      <c r="I21" s="343"/>
      <c r="J21" s="331"/>
      <c r="K21" s="331"/>
      <c r="L21" s="331"/>
      <c r="M21" s="331"/>
    </row>
    <row r="22" spans="1:10" s="340" customFormat="1" ht="16.5" thickTop="1">
      <c r="A22" s="674"/>
      <c r="B22" s="674"/>
      <c r="C22" s="676" t="str">
        <f>C9</f>
        <v>Koncerns / Group</v>
      </c>
      <c r="D22" s="676"/>
      <c r="E22" s="676"/>
      <c r="F22" s="339"/>
      <c r="G22" s="677" t="str">
        <f>G9</f>
        <v>Sabiedrība / Company</v>
      </c>
      <c r="H22" s="677"/>
      <c r="I22" s="677"/>
      <c r="J22" s="339"/>
    </row>
    <row r="23" spans="1:10" s="332" customFormat="1" ht="25.5" customHeight="1">
      <c r="A23" s="675"/>
      <c r="B23" s="675"/>
      <c r="C23" s="347" t="str">
        <f>C10</f>
        <v>01/01-30/09/2017</v>
      </c>
      <c r="D23" s="347" t="str">
        <f>D10</f>
        <v>01/01-30/09/2016</v>
      </c>
      <c r="E23" s="353">
        <f>E10</f>
        <v>2016</v>
      </c>
      <c r="F23" s="331"/>
      <c r="G23" s="347" t="str">
        <f>G10</f>
        <v>01/01-30/09/2017</v>
      </c>
      <c r="H23" s="347" t="str">
        <f>H10</f>
        <v>01/01-30/09/2016</v>
      </c>
      <c r="I23" s="353">
        <f>I10</f>
        <v>2016</v>
      </c>
      <c r="J23" s="331"/>
    </row>
    <row r="24" spans="1:10" s="336" customFormat="1" ht="12.75">
      <c r="A24" s="333"/>
      <c r="B24" s="333"/>
      <c r="C24" s="334" t="str">
        <f>C11</f>
        <v>EUR’000</v>
      </c>
      <c r="D24" s="334" t="str">
        <f>D11</f>
        <v>EUR’000</v>
      </c>
      <c r="E24" s="334" t="str">
        <f>E11</f>
        <v>EUR’000</v>
      </c>
      <c r="F24" s="345"/>
      <c r="G24" s="334" t="str">
        <f>G11</f>
        <v>EUR’000</v>
      </c>
      <c r="H24" s="334" t="str">
        <f>H11</f>
        <v>EUR’000</v>
      </c>
      <c r="I24" s="334" t="str">
        <f>I11</f>
        <v>EUR’000</v>
      </c>
      <c r="J24" s="335"/>
    </row>
    <row r="25" spans="1:10" s="336" customFormat="1" ht="12.75">
      <c r="A25" s="333"/>
      <c r="B25" s="333"/>
      <c r="C25" s="334"/>
      <c r="D25" s="334"/>
      <c r="E25" s="334"/>
      <c r="F25" s="345"/>
      <c r="G25" s="334"/>
      <c r="H25" s="334"/>
      <c r="I25" s="334"/>
      <c r="J25" s="335"/>
    </row>
    <row r="26" spans="1:9" s="336" customFormat="1" ht="12.75">
      <c r="A26" s="349" t="s">
        <v>442</v>
      </c>
      <c r="B26" s="349" t="s">
        <v>94</v>
      </c>
      <c r="C26" s="350">
        <f>E36</f>
        <v>3355797</v>
      </c>
      <c r="D26" s="350">
        <f>E26</f>
        <v>3076256</v>
      </c>
      <c r="E26" s="350">
        <v>3076256</v>
      </c>
      <c r="G26" s="350">
        <f>I36</f>
        <v>1322518</v>
      </c>
      <c r="H26" s="350">
        <f>I26</f>
        <v>1344670</v>
      </c>
      <c r="I26" s="350">
        <v>1344670</v>
      </c>
    </row>
    <row r="27" spans="1:9" s="341" customFormat="1" ht="15">
      <c r="A27" s="587" t="s">
        <v>296</v>
      </c>
      <c r="B27" s="587" t="s">
        <v>297</v>
      </c>
      <c r="C27" s="588">
        <v>164887</v>
      </c>
      <c r="D27" s="588">
        <v>134329</v>
      </c>
      <c r="E27" s="588">
        <v>196838</v>
      </c>
      <c r="F27" s="589"/>
      <c r="G27" s="588">
        <v>59939</v>
      </c>
      <c r="H27" s="588">
        <v>48768</v>
      </c>
      <c r="I27" s="588">
        <v>73196</v>
      </c>
    </row>
    <row r="28" spans="1:9" s="341" customFormat="1" ht="15">
      <c r="A28" s="337" t="s">
        <v>309</v>
      </c>
      <c r="B28" s="337" t="s">
        <v>303</v>
      </c>
      <c r="C28" s="338" t="s">
        <v>575</v>
      </c>
      <c r="D28" s="338" t="s">
        <v>575</v>
      </c>
      <c r="E28" s="338">
        <v>184</v>
      </c>
      <c r="F28" s="336"/>
      <c r="G28" s="338" t="s">
        <v>575</v>
      </c>
      <c r="H28" s="338" t="s">
        <v>575</v>
      </c>
      <c r="I28" s="338">
        <v>184</v>
      </c>
    </row>
    <row r="29" spans="1:9" s="341" customFormat="1" ht="15">
      <c r="A29" s="337" t="s">
        <v>310</v>
      </c>
      <c r="B29" s="337" t="s">
        <v>439</v>
      </c>
      <c r="C29" s="338" t="s">
        <v>575</v>
      </c>
      <c r="D29" s="338" t="s">
        <v>575</v>
      </c>
      <c r="E29" s="338">
        <v>317041</v>
      </c>
      <c r="F29" s="336"/>
      <c r="G29" s="338" t="s">
        <v>575</v>
      </c>
      <c r="H29" s="338" t="s">
        <v>575</v>
      </c>
      <c r="I29" s="338" t="s">
        <v>575</v>
      </c>
    </row>
    <row r="30" spans="1:9" s="341" customFormat="1" ht="15">
      <c r="A30" s="480" t="s">
        <v>311</v>
      </c>
      <c r="B30" s="337" t="s">
        <v>440</v>
      </c>
      <c r="C30" s="481" t="s">
        <v>575</v>
      </c>
      <c r="D30" s="481" t="s">
        <v>575</v>
      </c>
      <c r="E30" s="481">
        <v>-35774</v>
      </c>
      <c r="F30" s="336"/>
      <c r="G30" s="481" t="s">
        <v>575</v>
      </c>
      <c r="H30" s="481" t="s">
        <v>575</v>
      </c>
      <c r="I30" s="481" t="s">
        <v>575</v>
      </c>
    </row>
    <row r="31" spans="1:9" s="341" customFormat="1" ht="15">
      <c r="A31" s="337" t="s">
        <v>445</v>
      </c>
      <c r="B31" s="337" t="s">
        <v>441</v>
      </c>
      <c r="C31" s="338" t="s">
        <v>575</v>
      </c>
      <c r="D31" s="338" t="s">
        <v>575</v>
      </c>
      <c r="E31" s="338" t="s">
        <v>575</v>
      </c>
      <c r="F31" s="336"/>
      <c r="G31" s="338" t="s">
        <v>575</v>
      </c>
      <c r="H31" s="338">
        <v>48</v>
      </c>
      <c r="I31" s="338">
        <v>48</v>
      </c>
    </row>
    <row r="32" spans="1:9" s="341" customFormat="1" ht="15">
      <c r="A32" s="337" t="s">
        <v>716</v>
      </c>
      <c r="B32" s="337" t="s">
        <v>715</v>
      </c>
      <c r="C32" s="338">
        <v>-441</v>
      </c>
      <c r="D32" s="338">
        <v>-92</v>
      </c>
      <c r="E32" s="338">
        <v>-214</v>
      </c>
      <c r="F32" s="336"/>
      <c r="G32" s="338">
        <v>-323</v>
      </c>
      <c r="H32" s="338">
        <v>-19</v>
      </c>
      <c r="I32" s="338">
        <v>-195</v>
      </c>
    </row>
    <row r="33" spans="1:9" s="341" customFormat="1" ht="15">
      <c r="A33" s="337" t="s">
        <v>298</v>
      </c>
      <c r="B33" s="337" t="s">
        <v>299</v>
      </c>
      <c r="C33" s="338">
        <v>-2826</v>
      </c>
      <c r="D33" s="338">
        <v>-2816</v>
      </c>
      <c r="E33" s="338">
        <v>-5045</v>
      </c>
      <c r="F33" s="336"/>
      <c r="G33" s="338">
        <v>-180</v>
      </c>
      <c r="H33" s="338">
        <v>-350</v>
      </c>
      <c r="I33" s="338">
        <v>-412</v>
      </c>
    </row>
    <row r="34" spans="1:9" s="341" customFormat="1" ht="15">
      <c r="A34" s="337" t="s">
        <v>446</v>
      </c>
      <c r="B34" s="337" t="s">
        <v>312</v>
      </c>
      <c r="C34" s="338">
        <v>-3295</v>
      </c>
      <c r="D34" s="338">
        <v>-35678</v>
      </c>
      <c r="E34" s="338">
        <v>-10024</v>
      </c>
      <c r="F34" s="336"/>
      <c r="G34" s="338">
        <v>-3284</v>
      </c>
      <c r="H34" s="338">
        <v>24</v>
      </c>
      <c r="I34" s="338">
        <v>-10116</v>
      </c>
    </row>
    <row r="35" spans="1:9" s="341" customFormat="1" ht="15">
      <c r="A35" s="337" t="s">
        <v>313</v>
      </c>
      <c r="B35" s="337" t="s">
        <v>304</v>
      </c>
      <c r="C35" s="338">
        <v>-137739</v>
      </c>
      <c r="D35" s="338">
        <v>-133096</v>
      </c>
      <c r="E35" s="338">
        <v>-183465</v>
      </c>
      <c r="F35" s="336"/>
      <c r="G35" s="338">
        <v>-62312</v>
      </c>
      <c r="H35" s="338">
        <v>-64145</v>
      </c>
      <c r="I35" s="338">
        <v>-84857</v>
      </c>
    </row>
    <row r="36" spans="1:9" s="336" customFormat="1" ht="13.5" thickBot="1">
      <c r="A36" s="351" t="s">
        <v>444</v>
      </c>
      <c r="B36" s="351" t="s">
        <v>302</v>
      </c>
      <c r="C36" s="352">
        <f>SUM(C26:C35)</f>
        <v>3376383</v>
      </c>
      <c r="D36" s="352">
        <f>SUM(D26:D35)</f>
        <v>3038903</v>
      </c>
      <c r="E36" s="352">
        <f>SUM(E26:E35)</f>
        <v>3355797</v>
      </c>
      <c r="G36" s="352">
        <f>SUM(G26:G35)</f>
        <v>1316358</v>
      </c>
      <c r="H36" s="352">
        <f>SUM(H26:H35)</f>
        <v>1328996</v>
      </c>
      <c r="I36" s="352">
        <f>SUM(I26:I35)</f>
        <v>1322518</v>
      </c>
    </row>
    <row r="37" ht="15.75" thickTop="1"/>
    <row r="38" s="42" customFormat="1" ht="15">
      <c r="G38" s="595"/>
    </row>
    <row r="39" s="42" customFormat="1" ht="15"/>
    <row r="41" spans="1:6" s="355" customFormat="1" ht="20.25">
      <c r="A41" s="326" t="s">
        <v>437</v>
      </c>
      <c r="B41" s="326" t="s">
        <v>323</v>
      </c>
      <c r="C41" s="354"/>
      <c r="D41" s="354"/>
      <c r="E41" s="354"/>
      <c r="F41" s="354"/>
    </row>
    <row r="42" spans="1:6" s="355" customFormat="1" ht="21" thickBot="1">
      <c r="A42" s="326"/>
      <c r="B42" s="326"/>
      <c r="C42" s="354"/>
      <c r="D42" s="354"/>
      <c r="E42" s="354"/>
      <c r="F42" s="354"/>
    </row>
    <row r="43" spans="1:9" s="328" customFormat="1" ht="16.5" customHeight="1" thickTop="1">
      <c r="A43" s="674"/>
      <c r="B43" s="674"/>
      <c r="C43" s="344"/>
      <c r="D43" s="678" t="str">
        <f>C9</f>
        <v>Koncerns / Group</v>
      </c>
      <c r="E43" s="678"/>
      <c r="F43" s="356"/>
      <c r="G43" s="678" t="str">
        <f>G9</f>
        <v>Sabiedrība / Company</v>
      </c>
      <c r="H43" s="678"/>
      <c r="I43" s="356"/>
    </row>
    <row r="44" spans="1:8" s="355" customFormat="1" ht="15">
      <c r="A44" s="675"/>
      <c r="B44" s="675"/>
      <c r="C44" s="346"/>
      <c r="D44" s="358">
        <v>43008</v>
      </c>
      <c r="E44" s="358">
        <v>42735</v>
      </c>
      <c r="G44" s="358">
        <f>D44</f>
        <v>43008</v>
      </c>
      <c r="H44" s="358">
        <f>E44</f>
        <v>42735</v>
      </c>
    </row>
    <row r="45" spans="1:8" s="355" customFormat="1" ht="15">
      <c r="A45" s="357"/>
      <c r="B45" s="357"/>
      <c r="C45" s="357"/>
      <c r="D45" s="359" t="s">
        <v>314</v>
      </c>
      <c r="E45" s="359" t="s">
        <v>314</v>
      </c>
      <c r="G45" s="359" t="str">
        <f>D45</f>
        <v>  EUR’000</v>
      </c>
      <c r="H45" s="359" t="str">
        <f>E45</f>
        <v>  EUR’000</v>
      </c>
    </row>
    <row r="46" spans="1:8" s="361" customFormat="1" ht="13.5" customHeight="1">
      <c r="A46" s="360"/>
      <c r="B46" s="360"/>
      <c r="C46" s="360"/>
      <c r="D46" s="359"/>
      <c r="E46" s="359"/>
      <c r="G46" s="359"/>
      <c r="H46" s="359"/>
    </row>
    <row r="47" spans="1:8" s="361" customFormat="1" ht="12.75">
      <c r="A47" s="590" t="s">
        <v>315</v>
      </c>
      <c r="B47" s="590" t="s">
        <v>325</v>
      </c>
      <c r="C47" s="591"/>
      <c r="D47" s="592">
        <v>15804</v>
      </c>
      <c r="E47" s="592">
        <v>17438</v>
      </c>
      <c r="F47" s="593"/>
      <c r="G47" s="592">
        <v>1254</v>
      </c>
      <c r="H47" s="592">
        <v>1267</v>
      </c>
    </row>
    <row r="48" spans="1:8" s="361" customFormat="1" ht="12.75">
      <c r="A48" s="362" t="s">
        <v>316</v>
      </c>
      <c r="B48" s="363" t="s">
        <v>317</v>
      </c>
      <c r="C48" s="363"/>
      <c r="D48" s="364">
        <v>67493</v>
      </c>
      <c r="E48" s="364">
        <v>17506</v>
      </c>
      <c r="G48" s="364">
        <v>67489</v>
      </c>
      <c r="H48" s="364">
        <v>817</v>
      </c>
    </row>
    <row r="49" spans="1:8" s="361" customFormat="1" ht="12.75">
      <c r="A49" s="362" t="s">
        <v>326</v>
      </c>
      <c r="B49" s="363" t="s">
        <v>324</v>
      </c>
      <c r="C49" s="363"/>
      <c r="D49" s="364">
        <v>8122</v>
      </c>
      <c r="E49" s="364">
        <v>8173</v>
      </c>
      <c r="G49" s="364">
        <v>8078</v>
      </c>
      <c r="H49" s="364">
        <v>8094</v>
      </c>
    </row>
    <row r="50" spans="1:8" s="361" customFormat="1" ht="12.75">
      <c r="A50" s="362" t="s">
        <v>245</v>
      </c>
      <c r="B50" s="363" t="s">
        <v>608</v>
      </c>
      <c r="C50" s="363"/>
      <c r="D50" s="364">
        <v>210</v>
      </c>
      <c r="E50" s="364" t="s">
        <v>575</v>
      </c>
      <c r="G50" s="364">
        <v>210</v>
      </c>
      <c r="H50" s="364">
        <v>16693</v>
      </c>
    </row>
    <row r="51" spans="1:8" s="361" customFormat="1" ht="12.75">
      <c r="A51" s="362" t="s">
        <v>318</v>
      </c>
      <c r="B51" s="362" t="s">
        <v>224</v>
      </c>
      <c r="C51" s="362"/>
      <c r="D51" s="364">
        <v>-1605</v>
      </c>
      <c r="E51" s="364">
        <v>-1659</v>
      </c>
      <c r="G51" s="364">
        <v>-1017</v>
      </c>
      <c r="H51" s="364">
        <v>-1060</v>
      </c>
    </row>
    <row r="52" spans="1:8" s="361" customFormat="1" ht="13.5" thickBot="1">
      <c r="A52" s="365" t="s">
        <v>319</v>
      </c>
      <c r="B52" s="365" t="s">
        <v>447</v>
      </c>
      <c r="C52" s="365"/>
      <c r="D52" s="366">
        <f>SUM(D47:D51)</f>
        <v>90024</v>
      </c>
      <c r="E52" s="366">
        <f>SUM(E47:E51)</f>
        <v>41458</v>
      </c>
      <c r="G52" s="366">
        <f>SUM(G47:G51)</f>
        <v>76014</v>
      </c>
      <c r="H52" s="366">
        <f>SUM(H47:H51)</f>
        <v>25811</v>
      </c>
    </row>
    <row r="53" spans="1:2" s="361" customFormat="1" ht="13.5" thickTop="1">
      <c r="A53" s="367"/>
      <c r="B53" s="367"/>
    </row>
    <row r="54" spans="1:3" s="361" customFormat="1" ht="15.75" thickBot="1">
      <c r="A54" s="373" t="s">
        <v>320</v>
      </c>
      <c r="B54" s="373" t="s">
        <v>448</v>
      </c>
      <c r="C54" s="368"/>
    </row>
    <row r="55" spans="1:10" s="340" customFormat="1" ht="16.5" thickTop="1">
      <c r="A55" s="674"/>
      <c r="B55" s="674"/>
      <c r="C55" s="676" t="str">
        <f>C9</f>
        <v>Koncerns / Group</v>
      </c>
      <c r="D55" s="676"/>
      <c r="E55" s="676"/>
      <c r="F55" s="361"/>
      <c r="G55" s="677" t="str">
        <f>G9</f>
        <v>Sabiedrība / Company</v>
      </c>
      <c r="H55" s="677"/>
      <c r="I55" s="677"/>
      <c r="J55" s="339"/>
    </row>
    <row r="56" spans="1:10" s="332" customFormat="1" ht="25.5" customHeight="1">
      <c r="A56" s="675"/>
      <c r="B56" s="675"/>
      <c r="C56" s="347" t="str">
        <f>C10</f>
        <v>01/01-30/09/2017</v>
      </c>
      <c r="D56" s="347" t="str">
        <f>D10</f>
        <v>01/01-30/09/2016</v>
      </c>
      <c r="E56" s="353">
        <f>E10</f>
        <v>2016</v>
      </c>
      <c r="F56" s="361"/>
      <c r="G56" s="347" t="str">
        <f aca="true" t="shared" si="1" ref="G56:I57">C56</f>
        <v>01/01-30/09/2017</v>
      </c>
      <c r="H56" s="347" t="str">
        <f t="shared" si="1"/>
        <v>01/01-30/09/2016</v>
      </c>
      <c r="I56" s="353">
        <f t="shared" si="1"/>
        <v>2016</v>
      </c>
      <c r="J56" s="331"/>
    </row>
    <row r="57" spans="1:10" s="336" customFormat="1" ht="12.75">
      <c r="A57" s="333"/>
      <c r="B57" s="333"/>
      <c r="C57" s="334" t="str">
        <f>C11</f>
        <v>EUR’000</v>
      </c>
      <c r="D57" s="334" t="str">
        <f>D11</f>
        <v>EUR’000</v>
      </c>
      <c r="E57" s="334" t="str">
        <f>E11</f>
        <v>EUR’000</v>
      </c>
      <c r="F57" s="361"/>
      <c r="G57" s="334" t="str">
        <f t="shared" si="1"/>
        <v>EUR’000</v>
      </c>
      <c r="H57" s="334" t="str">
        <f t="shared" si="1"/>
        <v>EUR’000</v>
      </c>
      <c r="I57" s="334" t="str">
        <f t="shared" si="1"/>
        <v>EUR’000</v>
      </c>
      <c r="J57" s="335"/>
    </row>
    <row r="58" spans="1:5" s="361" customFormat="1" ht="12.75">
      <c r="A58" s="360"/>
      <c r="B58" s="360"/>
      <c r="C58" s="359"/>
      <c r="D58" s="359"/>
      <c r="E58" s="359"/>
    </row>
    <row r="59" spans="1:9" s="361" customFormat="1" ht="12.75">
      <c r="A59" s="369" t="s">
        <v>203</v>
      </c>
      <c r="B59" s="369" t="s">
        <v>204</v>
      </c>
      <c r="C59" s="370">
        <f>E62</f>
        <v>1659</v>
      </c>
      <c r="D59" s="370">
        <f>E59</f>
        <v>1614</v>
      </c>
      <c r="E59" s="370">
        <v>1614</v>
      </c>
      <c r="G59" s="370">
        <f>I62</f>
        <v>1060</v>
      </c>
      <c r="H59" s="370">
        <f>I59</f>
        <v>1027</v>
      </c>
      <c r="I59" s="370">
        <v>1027</v>
      </c>
    </row>
    <row r="60" spans="1:9" s="361" customFormat="1" ht="12.75">
      <c r="A60" s="362" t="s">
        <v>321</v>
      </c>
      <c r="B60" s="362" t="s">
        <v>322</v>
      </c>
      <c r="C60" s="371" t="s">
        <v>575</v>
      </c>
      <c r="D60" s="371">
        <v>-39</v>
      </c>
      <c r="E60" s="371">
        <v>-87</v>
      </c>
      <c r="G60" s="371" t="s">
        <v>575</v>
      </c>
      <c r="H60" s="371" t="s">
        <v>575</v>
      </c>
      <c r="I60" s="371" t="s">
        <v>575</v>
      </c>
    </row>
    <row r="61" spans="1:9" s="361" customFormat="1" ht="12.75">
      <c r="A61" s="362" t="s">
        <v>328</v>
      </c>
      <c r="B61" s="362" t="s">
        <v>327</v>
      </c>
      <c r="C61" s="371">
        <v>-54</v>
      </c>
      <c r="D61" s="371">
        <v>86</v>
      </c>
      <c r="E61" s="371">
        <v>132</v>
      </c>
      <c r="G61" s="371">
        <v>-43</v>
      </c>
      <c r="H61" s="371">
        <v>44</v>
      </c>
      <c r="I61" s="371">
        <v>33</v>
      </c>
    </row>
    <row r="62" spans="1:9" s="361" customFormat="1" ht="13.5" thickBot="1">
      <c r="A62" s="372" t="s">
        <v>202</v>
      </c>
      <c r="B62" s="372" t="s">
        <v>205</v>
      </c>
      <c r="C62" s="366">
        <f>SUM(C59:C61)</f>
        <v>1605</v>
      </c>
      <c r="D62" s="366">
        <f>SUM(D59:D61)</f>
        <v>1661</v>
      </c>
      <c r="E62" s="366">
        <f>SUM(E59:E61)</f>
        <v>1659</v>
      </c>
      <c r="G62" s="366">
        <f>SUM(G59:G61)</f>
        <v>1017</v>
      </c>
      <c r="H62" s="366">
        <f>SUM(H59:H61)</f>
        <v>1071</v>
      </c>
      <c r="I62" s="366">
        <f>SUM(I59:I61)</f>
        <v>1060</v>
      </c>
    </row>
    <row r="63" ht="15.75" thickTop="1"/>
  </sheetData>
  <sheetProtection password="9D4D" sheet="1" objects="1" scenarios="1"/>
  <mergeCells count="16">
    <mergeCell ref="C22:E22"/>
    <mergeCell ref="G22:I22"/>
    <mergeCell ref="A9:A10"/>
    <mergeCell ref="B9:B10"/>
    <mergeCell ref="A22:A23"/>
    <mergeCell ref="B22:B23"/>
    <mergeCell ref="C9:E9"/>
    <mergeCell ref="G9:I9"/>
    <mergeCell ref="A55:A56"/>
    <mergeCell ref="B55:B56"/>
    <mergeCell ref="C55:E55"/>
    <mergeCell ref="G55:I55"/>
    <mergeCell ref="D43:E43"/>
    <mergeCell ref="G43:H43"/>
    <mergeCell ref="A43:A44"/>
    <mergeCell ref="B43:B44"/>
  </mergeCells>
  <printOptions/>
  <pageMargins left="0" right="0" top="0.9448818897637796" bottom="0.9448818897637796" header="0.11811023622047245" footer="0.11811023622047245"/>
  <pageSetup fitToHeight="2" fitToWidth="1" horizontalDpi="600" verticalDpi="600" orientation="landscape" paperSize="9" scale="73" r:id="rId1"/>
</worksheet>
</file>

<file path=xl/worksheets/sheet9.xml><?xml version="1.0" encoding="utf-8"?>
<worksheet xmlns="http://schemas.openxmlformats.org/spreadsheetml/2006/main" xmlns:r="http://schemas.openxmlformats.org/officeDocument/2006/relationships">
  <sheetPr>
    <pageSetUpPr fitToPage="1"/>
  </sheetPr>
  <dimension ref="A1:I32"/>
  <sheetViews>
    <sheetView showGridLines="0" zoomScalePageLayoutView="0" workbookViewId="0" topLeftCell="A1">
      <pane ySplit="4" topLeftCell="A5" activePane="bottomLeft" state="frozen"/>
      <selection pane="topLeft" activeCell="A1" sqref="A1"/>
      <selection pane="bottomLeft" activeCell="A5" sqref="A5"/>
    </sheetView>
  </sheetViews>
  <sheetFormatPr defaultColWidth="9.140625" defaultRowHeight="15" outlineLevelCol="1"/>
  <cols>
    <col min="1" max="1" width="63.140625" style="61" customWidth="1"/>
    <col min="2" max="2" width="61.57421875" style="61" customWidth="1" outlineLevel="1"/>
    <col min="3" max="3" width="9.140625" style="61" customWidth="1"/>
    <col min="4" max="4" width="13.57421875" style="61" customWidth="1"/>
    <col min="5" max="16384" width="9.140625" style="61" customWidth="1"/>
  </cols>
  <sheetData>
    <row r="1" spans="1:4" ht="15">
      <c r="A1" s="281" t="str">
        <f>'Peļņas vai zaudējumu aprēķins'!A1</f>
        <v>LATVENERGO KONSOLIDĒTIE UN AS „LATVENERGO”</v>
      </c>
      <c r="B1" s="281" t="str">
        <f>'Peļņas vai zaudējumu aprēķins'!B1</f>
        <v>LATVENERGO CONSOLIDATED AND LATVENERGO AS</v>
      </c>
      <c r="C1" s="499"/>
      <c r="D1" s="499"/>
    </row>
    <row r="2" spans="1:4" ht="30" customHeight="1">
      <c r="A2" s="281" t="str">
        <f>'Peļņas vai zaudējumu aprēķins'!A2</f>
        <v>NEREVIDĒTIE STARPPERIODU SAĪSINĀTIE FINANŠU PĀRSKATI PAR 9 MĒNEŠU PERIODU, KAS BEIDZAS 2017. GADA 30. SEPTEMBRĪ</v>
      </c>
      <c r="B2" s="281" t="str">
        <f>'Peļņas vai zaudējumu aprēķins'!B2</f>
        <v>UNAUDITED CONDENSED INTERIM FINANCIAL STATEMENTS FOR THE 9–MONTH PERIOD ENDING 30 SEPTEMBER 2017</v>
      </c>
      <c r="C2" s="16"/>
      <c r="D2" s="16"/>
    </row>
    <row r="3" spans="1:2" ht="15">
      <c r="A3" s="383"/>
      <c r="B3" s="383"/>
    </row>
    <row r="4" spans="1:2" ht="31.5" customHeight="1">
      <c r="A4" s="326" t="s">
        <v>486</v>
      </c>
      <c r="B4" s="326" t="s">
        <v>488</v>
      </c>
    </row>
    <row r="5" spans="1:6" s="231" customFormat="1" ht="15.75">
      <c r="A5" s="66" t="s">
        <v>487</v>
      </c>
      <c r="B5" s="66"/>
      <c r="E5" s="136"/>
      <c r="F5" s="136"/>
    </row>
    <row r="6" spans="1:2" ht="15">
      <c r="A6" s="483" t="s">
        <v>449</v>
      </c>
      <c r="B6" s="483"/>
    </row>
    <row r="7" spans="1:2" s="484" customFormat="1" ht="30.75" thickBot="1">
      <c r="A7" s="500" t="s">
        <v>490</v>
      </c>
      <c r="B7" s="500" t="s">
        <v>491</v>
      </c>
    </row>
    <row r="8" spans="1:8" s="234" customFormat="1" ht="28.5" customHeight="1" thickBot="1" thickTop="1">
      <c r="A8" s="670" t="s">
        <v>497</v>
      </c>
      <c r="B8" s="670" t="s">
        <v>492</v>
      </c>
      <c r="C8" s="712" t="s">
        <v>450</v>
      </c>
      <c r="D8" s="714" t="s">
        <v>451</v>
      </c>
      <c r="E8" s="683">
        <v>43008</v>
      </c>
      <c r="F8" s="683"/>
      <c r="G8" s="682">
        <v>42735</v>
      </c>
      <c r="H8" s="683"/>
    </row>
    <row r="9" spans="1:8" s="234" customFormat="1" ht="33" customHeight="1" thickBot="1">
      <c r="A9" s="711"/>
      <c r="B9" s="711"/>
      <c r="C9" s="713"/>
      <c r="D9" s="715"/>
      <c r="E9" s="511" t="s">
        <v>494</v>
      </c>
      <c r="F9" s="511" t="s">
        <v>57</v>
      </c>
      <c r="G9" s="512" t="s">
        <v>494</v>
      </c>
      <c r="H9" s="511" t="s">
        <v>57</v>
      </c>
    </row>
    <row r="10" spans="1:8" s="234" customFormat="1" ht="11.25">
      <c r="A10" s="485" t="s">
        <v>452</v>
      </c>
      <c r="B10" s="485" t="s">
        <v>453</v>
      </c>
      <c r="C10" s="486"/>
      <c r="D10" s="486"/>
      <c r="E10" s="486"/>
      <c r="F10" s="486"/>
      <c r="G10" s="503"/>
      <c r="H10" s="504"/>
    </row>
    <row r="11" spans="1:8" s="234" customFormat="1" ht="24" customHeight="1">
      <c r="A11" s="706" t="s">
        <v>454</v>
      </c>
      <c r="B11" s="706" t="s">
        <v>455</v>
      </c>
      <c r="C11" s="487" t="s">
        <v>456</v>
      </c>
      <c r="D11" s="482" t="s">
        <v>209</v>
      </c>
      <c r="E11" s="707">
        <v>1</v>
      </c>
      <c r="F11" s="684">
        <v>185624</v>
      </c>
      <c r="G11" s="709">
        <v>1</v>
      </c>
      <c r="H11" s="688">
        <v>185624</v>
      </c>
    </row>
    <row r="12" spans="1:8" s="234" customFormat="1" ht="34.5" thickBot="1">
      <c r="A12" s="699"/>
      <c r="B12" s="699" t="s">
        <v>455</v>
      </c>
      <c r="C12" s="488" t="s">
        <v>457</v>
      </c>
      <c r="D12" s="489" t="s">
        <v>208</v>
      </c>
      <c r="E12" s="708"/>
      <c r="F12" s="685"/>
      <c r="G12" s="710"/>
      <c r="H12" s="685"/>
    </row>
    <row r="13" spans="1:8" s="234" customFormat="1" ht="22.5">
      <c r="A13" s="692" t="s">
        <v>458</v>
      </c>
      <c r="B13" s="692" t="s">
        <v>459</v>
      </c>
      <c r="C13" s="490" t="s">
        <v>456</v>
      </c>
      <c r="D13" s="491" t="s">
        <v>460</v>
      </c>
      <c r="E13" s="700">
        <v>1</v>
      </c>
      <c r="F13" s="681">
        <v>627656</v>
      </c>
      <c r="G13" s="702">
        <v>1</v>
      </c>
      <c r="H13" s="681">
        <v>627656</v>
      </c>
    </row>
    <row r="14" spans="1:8" s="234" customFormat="1" ht="23.25" thickBot="1">
      <c r="A14" s="699"/>
      <c r="B14" s="699"/>
      <c r="C14" s="392" t="s">
        <v>457</v>
      </c>
      <c r="D14" s="397" t="s">
        <v>461</v>
      </c>
      <c r="E14" s="701"/>
      <c r="F14" s="680"/>
      <c r="G14" s="703"/>
      <c r="H14" s="680"/>
    </row>
    <row r="15" spans="1:8" s="234" customFormat="1" ht="33.75">
      <c r="A15" s="692" t="s">
        <v>462</v>
      </c>
      <c r="B15" s="692" t="s">
        <v>493</v>
      </c>
      <c r="C15" s="490" t="s">
        <v>456</v>
      </c>
      <c r="D15" s="491" t="s">
        <v>463</v>
      </c>
      <c r="E15" s="700">
        <v>1</v>
      </c>
      <c r="F15" s="686">
        <v>40</v>
      </c>
      <c r="G15" s="702">
        <v>1</v>
      </c>
      <c r="H15" s="686">
        <v>40</v>
      </c>
    </row>
    <row r="16" spans="1:8" s="234" customFormat="1" ht="45.75" thickBot="1">
      <c r="A16" s="699"/>
      <c r="B16" s="699"/>
      <c r="C16" s="392" t="s">
        <v>457</v>
      </c>
      <c r="D16" s="397" t="s">
        <v>464</v>
      </c>
      <c r="E16" s="701"/>
      <c r="F16" s="687"/>
      <c r="G16" s="703"/>
      <c r="H16" s="687"/>
    </row>
    <row r="17" spans="1:8" s="234" customFormat="1" ht="22.5">
      <c r="A17" s="697" t="s">
        <v>465</v>
      </c>
      <c r="B17" s="692" t="s">
        <v>465</v>
      </c>
      <c r="C17" s="490" t="s">
        <v>466</v>
      </c>
      <c r="D17" s="491" t="s">
        <v>467</v>
      </c>
      <c r="E17" s="700">
        <v>1</v>
      </c>
      <c r="F17" s="686">
        <v>35</v>
      </c>
      <c r="G17" s="702">
        <v>1</v>
      </c>
      <c r="H17" s="686">
        <v>35</v>
      </c>
    </row>
    <row r="18" spans="1:8" s="234" customFormat="1" ht="15.75" customHeight="1" thickBot="1">
      <c r="A18" s="698"/>
      <c r="B18" s="699"/>
      <c r="C18" s="392" t="s">
        <v>468</v>
      </c>
      <c r="D18" s="397" t="s">
        <v>469</v>
      </c>
      <c r="E18" s="701"/>
      <c r="F18" s="687"/>
      <c r="G18" s="703"/>
      <c r="H18" s="687"/>
    </row>
    <row r="19" spans="1:8" s="234" customFormat="1" ht="22.5">
      <c r="A19" s="697" t="s">
        <v>470</v>
      </c>
      <c r="B19" s="692" t="s">
        <v>470</v>
      </c>
      <c r="C19" s="490" t="s">
        <v>471</v>
      </c>
      <c r="D19" s="491" t="s">
        <v>467</v>
      </c>
      <c r="E19" s="700">
        <v>1</v>
      </c>
      <c r="F19" s="686">
        <v>98</v>
      </c>
      <c r="G19" s="702">
        <v>1</v>
      </c>
      <c r="H19" s="686">
        <v>98</v>
      </c>
    </row>
    <row r="20" spans="1:8" s="234" customFormat="1" ht="15.75" customHeight="1" thickBot="1">
      <c r="A20" s="698"/>
      <c r="B20" s="699"/>
      <c r="C20" s="392" t="s">
        <v>472</v>
      </c>
      <c r="D20" s="397" t="s">
        <v>469</v>
      </c>
      <c r="E20" s="701"/>
      <c r="F20" s="687"/>
      <c r="G20" s="703"/>
      <c r="H20" s="687"/>
    </row>
    <row r="21" spans="1:8" s="234" customFormat="1" ht="46.5" customHeight="1">
      <c r="A21" s="692" t="s">
        <v>473</v>
      </c>
      <c r="B21" s="692" t="s">
        <v>474</v>
      </c>
      <c r="C21" s="490" t="s">
        <v>456</v>
      </c>
      <c r="D21" s="491" t="s">
        <v>499</v>
      </c>
      <c r="E21" s="700">
        <v>0.51</v>
      </c>
      <c r="F21" s="681">
        <v>3556</v>
      </c>
      <c r="G21" s="702">
        <v>0.51</v>
      </c>
      <c r="H21" s="681">
        <v>3556</v>
      </c>
    </row>
    <row r="22" spans="1:8" s="234" customFormat="1" ht="56.25">
      <c r="A22" s="689"/>
      <c r="B22" s="689"/>
      <c r="C22" s="388" t="s">
        <v>457</v>
      </c>
      <c r="D22" s="493" t="s">
        <v>475</v>
      </c>
      <c r="E22" s="704"/>
      <c r="F22" s="679"/>
      <c r="G22" s="705"/>
      <c r="H22" s="679"/>
    </row>
    <row r="23" spans="1:9" s="361" customFormat="1" ht="12.75">
      <c r="A23" s="506" t="s">
        <v>33</v>
      </c>
      <c r="B23" s="506" t="s">
        <v>93</v>
      </c>
      <c r="C23" s="506"/>
      <c r="D23" s="507"/>
      <c r="E23" s="507"/>
      <c r="F23" s="507">
        <f>SUM(F11,F13,F15,F17,F19,F21)</f>
        <v>817009</v>
      </c>
      <c r="G23" s="508"/>
      <c r="H23" s="507">
        <f>SUM(H11,H13,H15,H17,H19,H21)</f>
        <v>817009</v>
      </c>
      <c r="I23" s="234"/>
    </row>
    <row r="24" spans="1:8" s="234" customFormat="1" ht="11.25">
      <c r="A24" s="492"/>
      <c r="B24" s="492"/>
      <c r="C24" s="388"/>
      <c r="D24" s="493"/>
      <c r="E24" s="493"/>
      <c r="F24" s="493"/>
      <c r="G24" s="509"/>
      <c r="H24" s="494"/>
    </row>
    <row r="25" spans="1:8" s="234" customFormat="1" ht="11.25">
      <c r="A25" s="485" t="s">
        <v>476</v>
      </c>
      <c r="B25" s="485" t="s">
        <v>477</v>
      </c>
      <c r="C25" s="388"/>
      <c r="D25" s="493"/>
      <c r="E25" s="493"/>
      <c r="F25" s="493"/>
      <c r="G25" s="510"/>
      <c r="H25" s="494"/>
    </row>
    <row r="26" spans="1:8" s="234" customFormat="1" ht="22.5">
      <c r="A26" s="689" t="s">
        <v>478</v>
      </c>
      <c r="B26" s="689" t="s">
        <v>479</v>
      </c>
      <c r="C26" s="388" t="s">
        <v>456</v>
      </c>
      <c r="D26" s="493" t="s">
        <v>480</v>
      </c>
      <c r="E26" s="690">
        <v>0.463</v>
      </c>
      <c r="F26" s="679">
        <v>36</v>
      </c>
      <c r="G26" s="691">
        <v>0.463</v>
      </c>
      <c r="H26" s="679">
        <v>36</v>
      </c>
    </row>
    <row r="27" spans="1:8" s="234" customFormat="1" ht="23.25" thickBot="1">
      <c r="A27" s="689"/>
      <c r="B27" s="689"/>
      <c r="C27" s="495" t="s">
        <v>457</v>
      </c>
      <c r="D27" s="496" t="s">
        <v>481</v>
      </c>
      <c r="E27" s="690"/>
      <c r="F27" s="680"/>
      <c r="G27" s="691"/>
      <c r="H27" s="680"/>
    </row>
    <row r="28" spans="1:8" s="234" customFormat="1" ht="45">
      <c r="A28" s="692" t="s">
        <v>482</v>
      </c>
      <c r="B28" s="692" t="s">
        <v>483</v>
      </c>
      <c r="C28" s="497" t="s">
        <v>456</v>
      </c>
      <c r="D28" s="238" t="s">
        <v>498</v>
      </c>
      <c r="E28" s="693" t="s">
        <v>484</v>
      </c>
      <c r="F28" s="681">
        <v>4</v>
      </c>
      <c r="G28" s="695" t="s">
        <v>484</v>
      </c>
      <c r="H28" s="681">
        <v>4</v>
      </c>
    </row>
    <row r="29" spans="1:8" s="234" customFormat="1" ht="56.25">
      <c r="A29" s="689"/>
      <c r="B29" s="689"/>
      <c r="C29" s="495" t="s">
        <v>457</v>
      </c>
      <c r="D29" s="496" t="s">
        <v>485</v>
      </c>
      <c r="E29" s="694"/>
      <c r="F29" s="679"/>
      <c r="G29" s="696"/>
      <c r="H29" s="679"/>
    </row>
    <row r="30" spans="1:9" s="361" customFormat="1" ht="13.5" thickBot="1">
      <c r="A30" s="501" t="s">
        <v>33</v>
      </c>
      <c r="B30" s="501" t="s">
        <v>93</v>
      </c>
      <c r="C30" s="501"/>
      <c r="D30" s="502"/>
      <c r="E30" s="502"/>
      <c r="F30" s="502">
        <f>SUM(F26,F28)</f>
        <v>40</v>
      </c>
      <c r="G30" s="505"/>
      <c r="H30" s="502">
        <f>SUM(H26,H28)</f>
        <v>40</v>
      </c>
      <c r="I30" s="234"/>
    </row>
    <row r="31" spans="1:8" s="234" customFormat="1" ht="12" thickTop="1">
      <c r="A31" s="386"/>
      <c r="B31" s="386"/>
      <c r="C31" s="388"/>
      <c r="D31" s="493"/>
      <c r="E31" s="493"/>
      <c r="F31" s="493"/>
      <c r="G31" s="493"/>
      <c r="H31" s="493"/>
    </row>
    <row r="32" spans="1:2" ht="61.5" customHeight="1">
      <c r="A32" s="498" t="s">
        <v>496</v>
      </c>
      <c r="B32" s="498" t="s">
        <v>495</v>
      </c>
    </row>
  </sheetData>
  <sheetProtection password="9D4D" sheet="1" objects="1" scenarios="1"/>
  <mergeCells count="54">
    <mergeCell ref="A11:A12"/>
    <mergeCell ref="B11:B12"/>
    <mergeCell ref="E11:E12"/>
    <mergeCell ref="G11:G12"/>
    <mergeCell ref="A8:A9"/>
    <mergeCell ref="B8:B9"/>
    <mergeCell ref="C8:C9"/>
    <mergeCell ref="D8:D9"/>
    <mergeCell ref="E8:F8"/>
    <mergeCell ref="A17:A18"/>
    <mergeCell ref="B17:B18"/>
    <mergeCell ref="E17:E18"/>
    <mergeCell ref="G17:G18"/>
    <mergeCell ref="A13:A14"/>
    <mergeCell ref="B13:B14"/>
    <mergeCell ref="E13:E14"/>
    <mergeCell ref="G13:G14"/>
    <mergeCell ref="A15:A16"/>
    <mergeCell ref="B15:B16"/>
    <mergeCell ref="E15:E16"/>
    <mergeCell ref="G15:G16"/>
    <mergeCell ref="A19:A20"/>
    <mergeCell ref="B19:B20"/>
    <mergeCell ref="E19:E20"/>
    <mergeCell ref="G19:G20"/>
    <mergeCell ref="A21:A22"/>
    <mergeCell ref="B21:B22"/>
    <mergeCell ref="E21:E22"/>
    <mergeCell ref="G21:G22"/>
    <mergeCell ref="A26:A27"/>
    <mergeCell ref="B26:B27"/>
    <mergeCell ref="E26:E27"/>
    <mergeCell ref="G26:G27"/>
    <mergeCell ref="A28:A29"/>
    <mergeCell ref="B28:B29"/>
    <mergeCell ref="E28:E29"/>
    <mergeCell ref="G28:G29"/>
    <mergeCell ref="F26:F27"/>
    <mergeCell ref="F28:F29"/>
    <mergeCell ref="H26:H27"/>
    <mergeCell ref="H28:H29"/>
    <mergeCell ref="G8:H8"/>
    <mergeCell ref="F11:F12"/>
    <mergeCell ref="F13:F14"/>
    <mergeCell ref="F15:F16"/>
    <mergeCell ref="F17:F18"/>
    <mergeCell ref="F19:F20"/>
    <mergeCell ref="F21:F22"/>
    <mergeCell ref="H11:H12"/>
    <mergeCell ref="H13:H14"/>
    <mergeCell ref="H15:H16"/>
    <mergeCell ref="H17:H18"/>
    <mergeCell ref="H19:H20"/>
    <mergeCell ref="H21:H22"/>
  </mergeCells>
  <printOptions/>
  <pageMargins left="0" right="0" top="0.15748031496062992" bottom="0" header="0.11811023622047245" footer="0"/>
  <pageSetup fitToHeight="1"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LATVENERGO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dstradin</dc:creator>
  <cp:keywords/>
  <dc:description/>
  <cp:lastModifiedBy>Renārs Osis</cp:lastModifiedBy>
  <cp:lastPrinted>2017-11-30T06:46:12Z</cp:lastPrinted>
  <dcterms:created xsi:type="dcterms:W3CDTF">2012-10-16T06:39:08Z</dcterms:created>
  <dcterms:modified xsi:type="dcterms:W3CDTF">2017-11-30T14:08:08Z</dcterms:modified>
  <cp:category/>
  <cp:version/>
  <cp:contentType/>
  <cp:contentStatus/>
</cp:coreProperties>
</file>