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85" windowHeight="8745" activeTab="2"/>
  </bookViews>
  <sheets>
    <sheet name="Līgumcena" sheetId="1" r:id="rId1"/>
    <sheet name="Koptame" sheetId="2" r:id="rId2"/>
    <sheet name="Lokala_tame_1_karta" sheetId="3" r:id="rId3"/>
  </sheets>
  <definedNames>
    <definedName name="_xlnm.Print_Area" localSheetId="2">'Lokala_tame_1_karta'!$A$1:$P$68</definedName>
  </definedNames>
  <calcPr fullCalcOnLoad="1"/>
</workbook>
</file>

<file path=xl/sharedStrings.xml><?xml version="1.0" encoding="utf-8"?>
<sst xmlns="http://schemas.openxmlformats.org/spreadsheetml/2006/main" count="260" uniqueCount="179">
  <si>
    <t>Mērvienība</t>
  </si>
  <si>
    <t>1</t>
  </si>
  <si>
    <t>Sagatavošanas darbi</t>
  </si>
  <si>
    <t>N/A</t>
  </si>
  <si>
    <t>KS</t>
  </si>
  <si>
    <t>m2</t>
  </si>
  <si>
    <t>m</t>
  </si>
  <si>
    <t>m3</t>
  </si>
  <si>
    <t>t</t>
  </si>
  <si>
    <t>Nr. p.k.</t>
  </si>
  <si>
    <t>KOPĀ:</t>
  </si>
  <si>
    <t>Demontāžas darbi</t>
  </si>
  <si>
    <t>Veidņu montāža/demontāža</t>
  </si>
  <si>
    <t>Ūdens novades cauruļu izbūve</t>
  </si>
  <si>
    <t>Darbi un izmaksu veidi</t>
  </si>
  <si>
    <t>Vienības izmaksas</t>
  </si>
  <si>
    <t>Kopā            (EUR)</t>
  </si>
  <si>
    <t>Kopējās izmaksas</t>
  </si>
  <si>
    <t>Kopā (EUR)</t>
  </si>
  <si>
    <t>laika norma (c/h)</t>
  </si>
  <si>
    <t>darba samaksas likme (EUR/h)</t>
  </si>
  <si>
    <t>darba alga     (EUR)</t>
  </si>
  <si>
    <t xml:space="preserve">mehānismi (EUR) </t>
  </si>
  <si>
    <t>darbietilpī-ba (c/h)</t>
  </si>
  <si>
    <t>darba alga    (EUR)</t>
  </si>
  <si>
    <t>mehānismi (EUR)</t>
  </si>
  <si>
    <t>Kopsavilkuma aprēķins.</t>
  </si>
  <si>
    <t>Par kopējo summu, EUR</t>
  </si>
  <si>
    <t>Kopēja darbietilpība, c/h</t>
  </si>
  <si>
    <t>Nr. p.k</t>
  </si>
  <si>
    <t>Lokalās tāmes numurs</t>
  </si>
  <si>
    <t>Darba veids vai konstruktīvā elementa nosaukums</t>
  </si>
  <si>
    <t>Tāmes izmaksas (EUR)</t>
  </si>
  <si>
    <t xml:space="preserve">Tai skaitā </t>
  </si>
  <si>
    <t>Darbietilpība (c/h)</t>
  </si>
  <si>
    <t>Darba alga (EUR)</t>
  </si>
  <si>
    <t>Materiāli (EUR)</t>
  </si>
  <si>
    <t>Mehānismi (EUR)</t>
  </si>
  <si>
    <t>Kopā</t>
  </si>
  <si>
    <t>PAVISAM KOPĀ:</t>
  </si>
  <si>
    <t>PVN (21%)</t>
  </si>
  <si>
    <t>Pavisam būvniecības izmaksas</t>
  </si>
  <si>
    <t>2</t>
  </si>
  <si>
    <t>3</t>
  </si>
  <si>
    <t>4</t>
  </si>
  <si>
    <t>6</t>
  </si>
  <si>
    <t>9</t>
  </si>
  <si>
    <t>5</t>
  </si>
  <si>
    <t>12</t>
  </si>
  <si>
    <t>7</t>
  </si>
  <si>
    <t>8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</si>
  <si>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</si>
  <si>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</si>
  <si>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</si>
  <si>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</si>
  <si>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</si>
  <si>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</si>
  <si>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</si>
  <si>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</si>
  <si>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</si>
  <si>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</si>
  <si>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</si>
  <si>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</si>
  <si>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</si>
  <si>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</si>
  <si>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</si>
  <si>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</si>
  <si>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</si>
  <si>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</si>
  <si>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</si>
  <si>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</si>
  <si>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</si>
  <si>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</si>
  <si>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Specifikāciju punkts</t>
  </si>
  <si>
    <t>1.2.1, 1.2.2, 1.2.3, 1.2.4, 1.2.5</t>
  </si>
  <si>
    <t>1.2.5</t>
  </si>
  <si>
    <t>1.2.6</t>
  </si>
  <si>
    <t>Nogāzes planēšana aiz Objekts Nr.1.</t>
  </si>
  <si>
    <t>1.2.7</t>
  </si>
  <si>
    <t>Betona virsmas apstrāde ar sāļus iekapsulējošu grunti</t>
  </si>
  <si>
    <t>Bojātā betona atkalšana</t>
  </si>
  <si>
    <t>Hidrotehniskā ģeotekstila ieklāšana aiz Objekts Nr.1</t>
  </si>
  <si>
    <t>Grunts atrakšana aiz Objekts Nr.1</t>
  </si>
  <si>
    <t>Dau-dzums</t>
  </si>
  <si>
    <t>34</t>
  </si>
  <si>
    <t>Dolomīta šķembu frakc.47/70  piebēršana tranšejā aiz Objekts Nr.1</t>
  </si>
  <si>
    <t>Dolomīta šķembu frakc.0/45 piebēršana un sablīvēšana pie sienas Objekts Nr.1</t>
  </si>
  <si>
    <t>Betona virsmas mazgāšana ar augstspiediena ūdens strūklu (virsmas, kuras paredzēts apbetonēt)</t>
  </si>
  <si>
    <t>Ķīmisko enkuru izbūve (urbumi+ķīm.masa)</t>
  </si>
  <si>
    <t>Deformācijas šuves (koka dēļi)</t>
  </si>
  <si>
    <t>Tērauda norobežojošo margu izbūve, tai skaitā piekarināmas ķēdes 2 vietās.</t>
  </si>
  <si>
    <t>35</t>
  </si>
  <si>
    <t>36</t>
  </si>
  <si>
    <t>37</t>
  </si>
  <si>
    <t>38</t>
  </si>
  <si>
    <t>39</t>
  </si>
  <si>
    <t>40</t>
  </si>
  <si>
    <t>41</t>
  </si>
  <si>
    <t>42</t>
  </si>
  <si>
    <t>Stiegrojuma montāža</t>
  </si>
  <si>
    <t>Betona iestrāde</t>
  </si>
  <si>
    <t xml:space="preserve"> Tāme sastādīta 2020.gada tirgus cenās.</t>
  </si>
  <si>
    <t>43</t>
  </si>
  <si>
    <t>1.2.11.</t>
  </si>
  <si>
    <t>Atbalsta punktu nospraušana un objektu uzmērīšana</t>
  </si>
  <si>
    <t>44</t>
  </si>
  <si>
    <t>Ķīmisko enkuru izbūve (urbumi+ķīm.masa), tai skaitā izraušanas testi</t>
  </si>
  <si>
    <t>Objekta adrese: Ķeguma HES, Ķegums, Ķeguma prosp. 7/9</t>
  </si>
  <si>
    <t>1.2.5.</t>
  </si>
  <si>
    <t>Atsegtā stiegrojuma PKA</t>
  </si>
  <si>
    <t xml:space="preserve">Dzelzsbetona konstrukciju atjaunošana Objekts Nr.2. </t>
  </si>
  <si>
    <t xml:space="preserve">Dzelzsbetona konstrukciju atjaunošana Objekts Nr.1. </t>
  </si>
  <si>
    <t>Mobilizācija (tai skaitā darbu organizācijai nepieciešamie elementi un procesi) un būvlaukuma ierīkošana un uzturēšana/demobilizācija</t>
  </si>
  <si>
    <t>Sastatņu (darba platformu) montāža/demontāža</t>
  </si>
  <si>
    <t>45</t>
  </si>
  <si>
    <t>46</t>
  </si>
  <si>
    <t>Apzaļumošanas darbi pēc visu būvdarbu pabeigšanas.</t>
  </si>
  <si>
    <t>Objekta nodošana</t>
  </si>
  <si>
    <t>47</t>
  </si>
  <si>
    <t>Objekta nodošana ekspluatācijā.</t>
  </si>
  <si>
    <t>Lokālā tāme Nr. 1 Plostu ceļa (atvadkanāla) kreisā krasta (KK) atbalstsienas un ūdens plūsmu novirzošās sienas atjaunošana</t>
  </si>
  <si>
    <t>1.</t>
  </si>
  <si>
    <t>1.2.10.</t>
  </si>
  <si>
    <t>DVP izstrāde, detālo darba rasējumu un citu būvdarbu dokumentu sagatavošana.</t>
  </si>
  <si>
    <t>Esošo, neatjaunojamo konstrukciju demontāža (plostu ceļa tornis ar tērauda mehānismu, esošas tērauda margas )</t>
  </si>
  <si>
    <t>Izpilddokumentācijas apkopošana un nodošana pasūtītājam, tai skaitā ģeodēziskie izpilduzmērījumi.</t>
  </si>
  <si>
    <t>1.2.7, 1.2.8</t>
  </si>
  <si>
    <t>1.2.10. 1.2.11</t>
  </si>
  <si>
    <t>1.2.13</t>
  </si>
  <si>
    <t>1.2.14</t>
  </si>
  <si>
    <t>1.2.16.</t>
  </si>
  <si>
    <t>Teritorijas atmežošana (koki, krūmi).</t>
  </si>
  <si>
    <t>Pagaidu piebraucamā ceļa un materiālu krautnes vietas izbūve caur AST balstu teritoriju, uzturēšana.</t>
  </si>
  <si>
    <t>1.2.13.</t>
  </si>
  <si>
    <t>AST balstu teritorijas žoga posma demontāža (aizstāšana ar slēdzamiem pagaidu vārtiem) un tā atjaunošana</t>
  </si>
  <si>
    <t>Hidrotehniskā ģeotekstila ieklāšana uzbērumam tai skaitā fiksējošās skavas.</t>
  </si>
  <si>
    <t>Rakšanas darbi un uzbēruma izbūve Objekts Nr.1</t>
  </si>
  <si>
    <t>Akmens masas frakc.90/250 aizsargslāņa izbūve uzbērumam</t>
  </si>
  <si>
    <t>48</t>
  </si>
  <si>
    <t>Betona virsmas attīrīšana no bioloģiskā apauguma (no atz.17.70 līdz atz.21.25)</t>
  </si>
  <si>
    <t>Esošo tērauda poleru PKA atjaunošana</t>
  </si>
  <si>
    <t>Sastatņu (darba platformu) montāža/demontāža zemūdens darbiem</t>
  </si>
  <si>
    <t>Veidņu montāža/demontāža starp esošo betona pamatni un jauniem saliekamiem betona veidņu blokiem</t>
  </si>
  <si>
    <t>Tērauda kāpņu izgatavošana un montāža</t>
  </si>
  <si>
    <t>Saliekamo, paliekošo betona bloku/veidņu izgatavošana un montāža uz betona distanceriem</t>
  </si>
  <si>
    <t>Sienas daļas un kāpņu demontāža</t>
  </si>
  <si>
    <t xml:space="preserve">Kopā: </t>
  </si>
  <si>
    <t>būvizstrā- dājumi (EUR)</t>
  </si>
  <si>
    <t>Akmeņainas grunts, būvgružu rakšana/planēšana plostu ceļa kanālā, izmantošana uzbēruma izveidei pie objekts Nr.1 (atbrīvojot ~3m platu joslu)</t>
  </si>
  <si>
    <t>Uzbēruma izveide.</t>
  </si>
  <si>
    <t>Dolomīta šķembu frakc.40/70  ieklāšana uzbērumam.</t>
  </si>
  <si>
    <t>1.2.8, 1.2.9</t>
  </si>
  <si>
    <t>1.2.8</t>
  </si>
  <si>
    <t xml:space="preserve">Paliekošās betona virsmas attīrīšana no bioloģiskā apauguma </t>
  </si>
  <si>
    <t>Atkaltās betona virsmas mazgāšana ar augstspiediena ūdens strūklu</t>
  </si>
  <si>
    <t>Betona iestrāde virsmas izlīdzināšanai (Pk0)</t>
  </si>
  <si>
    <t>Lokālu izdrupušo vietu aizdare ar remontjavu  zem atz.+16.00 (sienas kreisā krasta puse)</t>
  </si>
  <si>
    <t>Izskaloto vietu aizbetonēšana kānāla ārpusē (sienas labā krasta puse)</t>
  </si>
  <si>
    <t>Laivu tauvošanas cilpu/kāpņu izbūve Pk0 (d=20, nerūs.tērauds, L=2030, 14 gab)</t>
  </si>
  <si>
    <t>1.2.10</t>
  </si>
  <si>
    <t>1.2.18</t>
  </si>
  <si>
    <t>33</t>
  </si>
  <si>
    <t xml:space="preserve">Pasūtījuma Nr. 01R000/19-45 </t>
  </si>
  <si>
    <t>gb.</t>
  </si>
  <si>
    <t>gb</t>
  </si>
  <si>
    <t>1.2.14.</t>
  </si>
  <si>
    <t>1.2.17.</t>
  </si>
  <si>
    <t>1.2.15.</t>
  </si>
  <si>
    <t>Objekta nosaukums: Ķeguma HES lejas bjefa (LB) dzelzsbetona konstrukciju atjaunošana</t>
  </si>
  <si>
    <t>Pasūtījuma Nr.</t>
  </si>
  <si>
    <t xml:space="preserve">Virsizdevumi - (    ) % </t>
  </si>
  <si>
    <t>t.sk. darba aizsardzība -( %)</t>
  </si>
  <si>
    <t xml:space="preserve">Peļņa – (   ) % </t>
  </si>
  <si>
    <t xml:space="preserve">Objekta nosaukums: </t>
  </si>
  <si>
    <t xml:space="preserve"> Tāme sastādīta 2021.gada tirgus cenās.</t>
  </si>
  <si>
    <t>Ķeguma HES lejas bjefa (LB) dzelzsbetona konstrukciju atjaunošana         I Kārta</t>
  </si>
  <si>
    <t>Finanšu rezerve neparedzētiem darbiem (       %)</t>
  </si>
  <si>
    <t>Būvniecības  koptāme.</t>
  </si>
  <si>
    <t xml:space="preserve"> Tāme sastādīta ____.gada tirgus cenās.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</si>
</sst>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Ls&quot;\ #,##0_);\(&quot;Ls&quot;\ #,##0\)"/>
    <numFmt numFmtId="195" formatCode="&quot;Ls&quot;\ #,##0_);[Red]\(&quot;Ls&quot;\ #,##0\)"/>
    <numFmt numFmtId="196" formatCode="&quot;Ls&quot;\ #,##0.00_);\(&quot;Ls&quot;\ #,##0.00\)"/>
    <numFmt numFmtId="197" formatCode="&quot;Ls&quot;\ #,##0.00_);[Red]\(&quot;Ls&quot;\ #,##0.00\)"/>
    <numFmt numFmtId="198" formatCode="_(&quot;Ls&quot;\ * #,##0_);_(&quot;Ls&quot;\ * \(#,##0\);_(&quot;Ls&quot;\ * &quot;-&quot;_);_(@_)"/>
    <numFmt numFmtId="199" formatCode="_(&quot;Ls&quot;\ * #,##0.00_);_(&quot;Ls&quot;\ * \(#,##0.00\);_(&quot;Ls&quot;\ * &quot;-&quot;??_);_(@_)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00"/>
    <numFmt numFmtId="207" formatCode="0.0"/>
    <numFmt numFmtId="208" formatCode="_-* #,##0._L_s_-;\-* #,##0._L_s_-;_-* &quot;- &quot;_L_s_-;_-@_-"/>
    <numFmt numFmtId="209" formatCode="0.0000"/>
    <numFmt numFmtId="210" formatCode="0.0%"/>
    <numFmt numFmtId="211" formatCode="_-* #,##0\ _L_s_-;\-* #,##0\ _L_s_-;_-* &quot;-&quot;\ _L_s_-;_-@_-"/>
    <numFmt numFmtId="212" formatCode="0000\+00"/>
    <numFmt numFmtId="213" formatCode="000\+0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"/>
    <numFmt numFmtId="219" formatCode="#,##0.0"/>
    <numFmt numFmtId="220" formatCode="#,##0.000000"/>
  </numFmts>
  <fonts count="61">
    <font>
      <sz val="10"/>
      <name val="Teutonica"/>
      <family val="0"/>
    </font>
    <font>
      <sz val="10"/>
      <name val="Arial"/>
      <family val="0"/>
    </font>
    <font>
      <u val="single"/>
      <sz val="11"/>
      <color indexed="12"/>
      <name val="Teutonica"/>
      <family val="0"/>
    </font>
    <font>
      <u val="single"/>
      <sz val="11"/>
      <color indexed="36"/>
      <name val="Teutonic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euton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ill="0" applyBorder="0" applyAlignment="0" applyProtection="0"/>
    <xf numFmtId="208" fontId="0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207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5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6" fillId="0" borderId="0" xfId="0" applyFont="1" applyAlignment="1">
      <alignment horizontal="justify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" fontId="12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4" fontId="1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right"/>
    </xf>
    <xf numFmtId="43" fontId="4" fillId="34" borderId="10" xfId="42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1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3" fontId="4" fillId="0" borderId="10" xfId="0" applyNumberFormat="1" applyFont="1" applyBorder="1" applyAlignment="1">
      <alignment vertical="center" wrapText="1"/>
    </xf>
    <xf numFmtId="4" fontId="58" fillId="0" borderId="0" xfId="0" applyNumberFormat="1" applyFont="1" applyFill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" fontId="10" fillId="0" borderId="10" xfId="0" applyNumberFormat="1" applyFont="1" applyBorder="1" applyAlignment="1">
      <alignment horizontal="left"/>
    </xf>
    <xf numFmtId="0" fontId="10" fillId="0" borderId="14" xfId="0" applyFont="1" applyBorder="1" applyAlignment="1">
      <alignment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2" fontId="13" fillId="33" borderId="18" xfId="62" applyNumberFormat="1" applyFont="1" applyFill="1" applyBorder="1" applyAlignment="1">
      <alignment horizontal="center" vertical="center" wrapText="1"/>
      <protection/>
    </xf>
    <xf numFmtId="2" fontId="13" fillId="33" borderId="19" xfId="62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2" fontId="13" fillId="33" borderId="24" xfId="62" applyNumberFormat="1" applyFont="1" applyFill="1" applyBorder="1" applyAlignment="1">
      <alignment horizontal="center" vertical="center" wrapText="1"/>
      <protection/>
    </xf>
    <xf numFmtId="2" fontId="13" fillId="33" borderId="23" xfId="62" applyNumberFormat="1" applyFont="1" applyFill="1" applyBorder="1" applyAlignment="1">
      <alignment horizontal="center" vertical="center" wrapText="1"/>
      <protection/>
    </xf>
    <xf numFmtId="0" fontId="14" fillId="33" borderId="24" xfId="62" applyFont="1" applyFill="1" applyBorder="1" applyAlignment="1">
      <alignment horizontal="center" vertical="center" wrapText="1"/>
      <protection/>
    </xf>
    <xf numFmtId="4" fontId="14" fillId="33" borderId="25" xfId="62" applyNumberFormat="1" applyFont="1" applyFill="1" applyBorder="1" applyAlignment="1">
      <alignment horizontal="center" vertical="center" wrapText="1"/>
      <protection/>
    </xf>
    <xf numFmtId="49" fontId="5" fillId="35" borderId="2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2" fontId="13" fillId="35" borderId="26" xfId="62" applyNumberFormat="1" applyFont="1" applyFill="1" applyBorder="1" applyAlignment="1">
      <alignment horizontal="center" vertical="center" wrapText="1"/>
      <protection/>
    </xf>
    <xf numFmtId="2" fontId="13" fillId="35" borderId="14" xfId="62" applyNumberFormat="1" applyFont="1" applyFill="1" applyBorder="1" applyAlignment="1">
      <alignment horizontal="center" vertical="center" wrapText="1"/>
      <protection/>
    </xf>
    <xf numFmtId="0" fontId="14" fillId="35" borderId="27" xfId="62" applyFont="1" applyFill="1" applyBorder="1" applyAlignment="1">
      <alignment horizontal="center" vertical="center" wrapText="1"/>
      <protection/>
    </xf>
    <xf numFmtId="49" fontId="7" fillId="35" borderId="20" xfId="0" applyNumberFormat="1" applyFont="1" applyFill="1" applyBorder="1" applyAlignment="1">
      <alignment horizontal="center" vertical="center"/>
    </xf>
    <xf numFmtId="0" fontId="56" fillId="35" borderId="0" xfId="0" applyFont="1" applyFill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2" fontId="13" fillId="33" borderId="20" xfId="62" applyNumberFormat="1" applyFont="1" applyFill="1" applyBorder="1" applyAlignment="1">
      <alignment horizontal="center" vertical="center" wrapText="1"/>
      <protection/>
    </xf>
    <xf numFmtId="2" fontId="13" fillId="33" borderId="10" xfId="62" applyNumberFormat="1" applyFont="1" applyFill="1" applyBorder="1" applyAlignment="1">
      <alignment horizontal="center" vertical="center" wrapText="1"/>
      <protection/>
    </xf>
    <xf numFmtId="2" fontId="13" fillId="35" borderId="20" xfId="62" applyNumberFormat="1" applyFont="1" applyFill="1" applyBorder="1" applyAlignment="1">
      <alignment horizontal="center" vertical="center" wrapText="1"/>
      <protection/>
    </xf>
    <xf numFmtId="0" fontId="7" fillId="35" borderId="10" xfId="0" applyNumberFormat="1" applyFont="1" applyFill="1" applyBorder="1" applyAlignment="1">
      <alignment horizontal="center" vertical="center"/>
    </xf>
    <xf numFmtId="2" fontId="13" fillId="35" borderId="10" xfId="62" applyNumberFormat="1" applyFont="1" applyFill="1" applyBorder="1" applyAlignment="1">
      <alignment horizontal="center" vertical="center" wrapText="1"/>
      <protection/>
    </xf>
    <xf numFmtId="1" fontId="7" fillId="35" borderId="16" xfId="0" applyNumberFormat="1" applyFont="1" applyFill="1" applyBorder="1" applyAlignment="1">
      <alignment horizontal="center" vertical="center"/>
    </xf>
    <xf numFmtId="2" fontId="13" fillId="33" borderId="18" xfId="62" applyNumberFormat="1" applyFont="1" applyFill="1" applyBorder="1" applyAlignment="1">
      <alignment horizontal="center" vertical="center" wrapText="1"/>
      <protection/>
    </xf>
    <xf numFmtId="2" fontId="13" fillId="33" borderId="19" xfId="62" applyNumberFormat="1" applyFont="1" applyFill="1" applyBorder="1" applyAlignment="1">
      <alignment horizontal="center" vertical="center" wrapText="1"/>
      <protection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35" borderId="16" xfId="0" applyNumberFormat="1" applyFont="1" applyFill="1" applyBorder="1" applyAlignment="1">
      <alignment horizontal="center" vertical="center" wrapText="1"/>
    </xf>
    <xf numFmtId="2" fontId="13" fillId="0" borderId="10" xfId="62" applyNumberFormat="1" applyFont="1" applyFill="1" applyBorder="1" applyAlignment="1">
      <alignment horizontal="center" vertical="center" wrapText="1"/>
      <protection/>
    </xf>
    <xf numFmtId="2" fontId="13" fillId="0" borderId="20" xfId="6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13" fillId="35" borderId="15" xfId="62" applyNumberFormat="1" applyFont="1" applyFill="1" applyBorder="1" applyAlignment="1">
      <alignment horizontal="center" vertical="center" wrapText="1"/>
      <protection/>
    </xf>
    <xf numFmtId="49" fontId="56" fillId="33" borderId="0" xfId="0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0" fontId="59" fillId="33" borderId="0" xfId="0" applyFont="1" applyFill="1" applyAlignment="1">
      <alignment/>
    </xf>
    <xf numFmtId="0" fontId="56" fillId="0" borderId="0" xfId="0" applyFont="1" applyAlignment="1">
      <alignment horizontal="left" vertical="center"/>
    </xf>
    <xf numFmtId="0" fontId="56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56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2" fontId="13" fillId="33" borderId="0" xfId="62" applyNumberFormat="1" applyFont="1" applyFill="1" applyBorder="1" applyAlignment="1">
      <alignment horizontal="center" vertical="center" wrapText="1"/>
      <protection/>
    </xf>
    <xf numFmtId="0" fontId="14" fillId="33" borderId="0" xfId="62" applyFont="1" applyFill="1" applyBorder="1" applyAlignment="1">
      <alignment horizontal="center" vertical="center" wrapText="1"/>
      <protection/>
    </xf>
    <xf numFmtId="4" fontId="14" fillId="33" borderId="0" xfId="62" applyNumberFormat="1" applyFont="1" applyFill="1" applyBorder="1" applyAlignment="1">
      <alignment horizontal="center" vertical="center" wrapText="1"/>
      <protection/>
    </xf>
    <xf numFmtId="49" fontId="7" fillId="35" borderId="15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1" fontId="56" fillId="33" borderId="0" xfId="0" applyNumberFormat="1" applyFont="1" applyFill="1" applyAlignment="1">
      <alignment/>
    </xf>
    <xf numFmtId="1" fontId="56" fillId="0" borderId="0" xfId="0" applyNumberFormat="1" applyFont="1" applyAlignment="1">
      <alignment horizontal="left" vertical="center"/>
    </xf>
    <xf numFmtId="1" fontId="7" fillId="35" borderId="27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1" fontId="13" fillId="33" borderId="15" xfId="62" applyNumberFormat="1" applyFont="1" applyFill="1" applyBorder="1" applyAlignment="1">
      <alignment horizontal="center" vertical="center" wrapText="1"/>
      <protection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center"/>
    </xf>
    <xf numFmtId="4" fontId="56" fillId="0" borderId="0" xfId="0" applyNumberFormat="1" applyFont="1" applyFill="1" applyAlignment="1">
      <alignment/>
    </xf>
    <xf numFmtId="4" fontId="56" fillId="33" borderId="0" xfId="0" applyNumberFormat="1" applyFont="1" applyFill="1" applyAlignment="1">
      <alignment/>
    </xf>
    <xf numFmtId="220" fontId="4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left" vertical="center"/>
    </xf>
    <xf numFmtId="0" fontId="13" fillId="0" borderId="21" xfId="62" applyFont="1" applyFill="1" applyBorder="1" applyAlignment="1">
      <alignment horizontal="center" vertical="center" wrapText="1"/>
      <protection/>
    </xf>
    <xf numFmtId="2" fontId="13" fillId="0" borderId="19" xfId="62" applyNumberFormat="1" applyFont="1" applyFill="1" applyBorder="1" applyAlignment="1">
      <alignment horizontal="center" vertical="center" wrapText="1"/>
      <protection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59" fillId="0" borderId="30" xfId="0" applyNumberFormat="1" applyFont="1" applyFill="1" applyBorder="1" applyAlignment="1">
      <alignment horizontal="center" vertical="center"/>
    </xf>
    <xf numFmtId="4" fontId="14" fillId="0" borderId="25" xfId="62" applyNumberFormat="1" applyFont="1" applyFill="1" applyBorder="1" applyAlignment="1">
      <alignment horizontal="center" vertical="center" wrapText="1"/>
      <protection/>
    </xf>
    <xf numFmtId="4" fontId="59" fillId="0" borderId="0" xfId="0" applyNumberFormat="1" applyFont="1" applyFill="1" applyBorder="1" applyAlignment="1">
      <alignment/>
    </xf>
    <xf numFmtId="4" fontId="14" fillId="0" borderId="0" xfId="6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35" borderId="31" xfId="62" applyFont="1" applyFill="1" applyBorder="1" applyAlignment="1">
      <alignment horizontal="center" vertical="center" wrapText="1"/>
      <protection/>
    </xf>
    <xf numFmtId="4" fontId="7" fillId="35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5" fillId="33" borderId="1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wrapText="1"/>
    </xf>
    <xf numFmtId="0" fontId="56" fillId="0" borderId="0" xfId="0" applyFont="1" applyAlignment="1">
      <alignment horizontal="left" vertical="center"/>
    </xf>
    <xf numFmtId="49" fontId="13" fillId="33" borderId="32" xfId="62" applyNumberFormat="1" applyFont="1" applyFill="1" applyBorder="1" applyAlignment="1">
      <alignment horizontal="center" vertical="center" textRotation="90" wrapText="1"/>
      <protection/>
    </xf>
    <xf numFmtId="49" fontId="13" fillId="33" borderId="18" xfId="62" applyNumberFormat="1" applyFont="1" applyFill="1" applyBorder="1" applyAlignment="1">
      <alignment horizontal="center" vertical="center" textRotation="90" wrapText="1"/>
      <protection/>
    </xf>
    <xf numFmtId="0" fontId="13" fillId="33" borderId="33" xfId="62" applyFont="1" applyFill="1" applyBorder="1" applyAlignment="1">
      <alignment horizontal="center" vertical="center" wrapText="1"/>
      <protection/>
    </xf>
    <xf numFmtId="0" fontId="13" fillId="33" borderId="19" xfId="62" applyFont="1" applyFill="1" applyBorder="1" applyAlignment="1">
      <alignment horizontal="center" vertical="center" wrapText="1"/>
      <protection/>
    </xf>
    <xf numFmtId="0" fontId="13" fillId="33" borderId="34" xfId="62" applyFont="1" applyFill="1" applyBorder="1" applyAlignment="1">
      <alignment horizontal="center" vertical="center" textRotation="90" wrapText="1"/>
      <protection/>
    </xf>
    <xf numFmtId="0" fontId="13" fillId="33" borderId="35" xfId="62" applyFont="1" applyFill="1" applyBorder="1" applyAlignment="1">
      <alignment horizontal="center" vertical="center" textRotation="90" wrapText="1"/>
      <protection/>
    </xf>
    <xf numFmtId="1" fontId="13" fillId="33" borderId="36" xfId="62" applyNumberFormat="1" applyFont="1" applyFill="1" applyBorder="1" applyAlignment="1">
      <alignment horizontal="center" vertical="center" wrapText="1"/>
      <protection/>
    </xf>
    <xf numFmtId="1" fontId="13" fillId="33" borderId="28" xfId="62" applyNumberFormat="1" applyFont="1" applyFill="1" applyBorder="1" applyAlignment="1">
      <alignment horizontal="center" vertical="center" wrapText="1"/>
      <protection/>
    </xf>
    <xf numFmtId="2" fontId="13" fillId="33" borderId="32" xfId="62" applyNumberFormat="1" applyFont="1" applyFill="1" applyBorder="1" applyAlignment="1">
      <alignment horizontal="center" vertical="center" wrapText="1"/>
      <protection/>
    </xf>
    <xf numFmtId="2" fontId="13" fillId="33" borderId="33" xfId="62" applyNumberFormat="1" applyFont="1" applyFill="1" applyBorder="1" applyAlignment="1">
      <alignment horizontal="center" vertical="center" wrapText="1"/>
      <protection/>
    </xf>
    <xf numFmtId="0" fontId="14" fillId="33" borderId="36" xfId="62" applyFont="1" applyFill="1" applyBorder="1" applyAlignment="1">
      <alignment horizontal="center" vertical="center" wrapText="1"/>
      <protection/>
    </xf>
    <xf numFmtId="0" fontId="14" fillId="33" borderId="28" xfId="62" applyFont="1" applyFill="1" applyBorder="1" applyAlignment="1">
      <alignment horizontal="center" vertical="center" wrapText="1"/>
      <protection/>
    </xf>
    <xf numFmtId="2" fontId="13" fillId="33" borderId="37" xfId="62" applyNumberFormat="1" applyFont="1" applyFill="1" applyBorder="1" applyAlignment="1">
      <alignment horizontal="center" vertical="center" wrapText="1"/>
      <protection/>
    </xf>
    <xf numFmtId="2" fontId="13" fillId="33" borderId="38" xfId="62" applyNumberFormat="1" applyFont="1" applyFill="1" applyBorder="1" applyAlignment="1">
      <alignment horizontal="center" vertical="center" wrapText="1"/>
      <protection/>
    </xf>
    <xf numFmtId="49" fontId="13" fillId="33" borderId="34" xfId="62" applyNumberFormat="1" applyFont="1" applyFill="1" applyBorder="1" applyAlignment="1">
      <alignment horizontal="center" vertical="center" textRotation="90" wrapText="1"/>
      <protection/>
    </xf>
    <xf numFmtId="49" fontId="13" fillId="33" borderId="35" xfId="62" applyNumberFormat="1" applyFont="1" applyFill="1" applyBorder="1" applyAlignment="1">
      <alignment horizontal="center" vertical="center" textRotation="90" wrapText="1"/>
      <protection/>
    </xf>
    <xf numFmtId="0" fontId="56" fillId="33" borderId="0" xfId="0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cel Built-in Parasts 2" xfId="46"/>
    <cellStyle name="Excel Built-in Excel Built-in Parasts 5" xfId="47"/>
    <cellStyle name="Excel Built-in Excel Built-in TableStyleLight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 2" xfId="60"/>
    <cellStyle name="Normal 14" xfId="61"/>
    <cellStyle name="Normal_Jasmuizas_dzivokli_07_07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145" zoomScaleNormal="145" zoomScalePageLayoutView="0" workbookViewId="0" topLeftCell="A1">
      <selection activeCell="B6" sqref="B6"/>
    </sheetView>
  </sheetViews>
  <sheetFormatPr defaultColWidth="9.00390625" defaultRowHeight="12.75"/>
  <cols>
    <col min="1" max="1" width="5.25390625" style="15" customWidth="1"/>
    <col min="2" max="2" width="59.75390625" style="13" customWidth="1"/>
    <col min="3" max="3" width="17.75390625" style="13" customWidth="1"/>
    <col min="4" max="4" width="9.125" style="10" customWidth="1"/>
    <col min="5" max="5" width="25.625" style="10" customWidth="1"/>
    <col min="6" max="6" width="9.125" style="10" customWidth="1"/>
    <col min="7" max="7" width="16.875" style="10" customWidth="1"/>
    <col min="8" max="16384" width="9.125" style="10" customWidth="1"/>
  </cols>
  <sheetData>
    <row r="1" spans="2:3" ht="15">
      <c r="B1" s="162"/>
      <c r="C1" s="162"/>
    </row>
    <row r="2" spans="2:3" ht="15">
      <c r="B2" s="49"/>
      <c r="C2" s="49"/>
    </row>
    <row r="3" spans="1:3" ht="15.75">
      <c r="A3" s="163" t="s">
        <v>177</v>
      </c>
      <c r="B3" s="163"/>
      <c r="C3" s="163"/>
    </row>
    <row r="4" spans="1:3" ht="15">
      <c r="A4" s="50"/>
      <c r="B4" s="50"/>
      <c r="C4" s="50"/>
    </row>
    <row r="5" spans="1:19" s="6" customFormat="1" ht="33.75" customHeight="1">
      <c r="A5" s="164" t="s">
        <v>173</v>
      </c>
      <c r="B5" s="164"/>
      <c r="C5" s="16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6" customFormat="1" ht="15.75">
      <c r="A6" s="60" t="s">
        <v>107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7"/>
      <c r="R6" s="7"/>
      <c r="S6" s="7"/>
    </row>
    <row r="7" spans="1:19" s="6" customFormat="1" ht="15.75">
      <c r="A7" s="60" t="s">
        <v>169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7"/>
      <c r="R7" s="7"/>
      <c r="S7" s="7"/>
    </row>
    <row r="8" spans="1:13" ht="15.75" customHeight="1">
      <c r="A8" s="165" t="s">
        <v>174</v>
      </c>
      <c r="B8" s="165"/>
      <c r="C8" s="165"/>
      <c r="D8" s="8"/>
      <c r="E8" s="8"/>
      <c r="F8" s="8"/>
      <c r="G8" s="8"/>
      <c r="H8" s="9"/>
      <c r="I8" s="9"/>
      <c r="J8" s="9"/>
      <c r="K8" s="9"/>
      <c r="L8" s="9"/>
      <c r="M8" s="9"/>
    </row>
    <row r="9" spans="1:3" ht="15.75" customHeight="1">
      <c r="A9" s="160" t="s">
        <v>29</v>
      </c>
      <c r="B9" s="160" t="s">
        <v>31</v>
      </c>
      <c r="C9" s="160" t="s">
        <v>32</v>
      </c>
    </row>
    <row r="10" spans="1:3" ht="15">
      <c r="A10" s="160"/>
      <c r="B10" s="160"/>
      <c r="C10" s="160"/>
    </row>
    <row r="11" spans="1:3" ht="15">
      <c r="A11" s="160"/>
      <c r="B11" s="160"/>
      <c r="C11" s="160"/>
    </row>
    <row r="12" spans="1:3" ht="33" customHeight="1">
      <c r="A12" s="31">
        <v>1</v>
      </c>
      <c r="B12" s="32" t="s">
        <v>175</v>
      </c>
      <c r="C12" s="51">
        <f>Koptame!D20</f>
        <v>0</v>
      </c>
    </row>
    <row r="13" spans="1:7" s="38" customFormat="1" ht="14.25">
      <c r="A13" s="34"/>
      <c r="B13" s="36" t="s">
        <v>38</v>
      </c>
      <c r="C13" s="37">
        <f>SUM(C12:C12)</f>
        <v>0</v>
      </c>
      <c r="E13" s="145"/>
      <c r="G13" s="52"/>
    </row>
    <row r="14" spans="1:3" ht="15">
      <c r="A14" s="53"/>
      <c r="B14" s="43" t="s">
        <v>176</v>
      </c>
      <c r="C14" s="44"/>
    </row>
    <row r="15" spans="1:3" ht="15">
      <c r="A15" s="54"/>
      <c r="B15" s="43" t="s">
        <v>40</v>
      </c>
      <c r="C15" s="44"/>
    </row>
    <row r="16" spans="1:3" ht="15">
      <c r="A16" s="54"/>
      <c r="B16" s="39" t="s">
        <v>41</v>
      </c>
      <c r="C16" s="40">
        <f>C13+C14+C15</f>
        <v>0</v>
      </c>
    </row>
    <row r="17" spans="1:3" ht="15">
      <c r="A17" s="54"/>
      <c r="B17" s="55"/>
      <c r="C17" s="44"/>
    </row>
    <row r="18" spans="1:3" ht="15">
      <c r="A18" s="54"/>
      <c r="B18" s="43"/>
      <c r="C18" s="44"/>
    </row>
    <row r="19" spans="1:3" ht="15">
      <c r="A19" s="54"/>
      <c r="B19" s="43"/>
      <c r="C19" s="44"/>
    </row>
    <row r="20" spans="1:3" ht="15">
      <c r="A20" s="56"/>
      <c r="B20" s="39" t="s">
        <v>10</v>
      </c>
      <c r="C20" s="40">
        <f>C16</f>
        <v>0</v>
      </c>
    </row>
    <row r="23" spans="1:2" ht="15">
      <c r="A23" s="7"/>
      <c r="B23" s="11"/>
    </row>
    <row r="24" spans="1:2" ht="15">
      <c r="A24" s="11"/>
      <c r="B24" s="14"/>
    </row>
    <row r="26" spans="1:2" ht="15">
      <c r="A26" s="7"/>
      <c r="B26" s="11"/>
    </row>
    <row r="27" spans="1:2" ht="15">
      <c r="A27" s="11"/>
      <c r="B27" s="14"/>
    </row>
    <row r="29" spans="1:2" ht="15.75" customHeight="1">
      <c r="A29" s="161"/>
      <c r="B29" s="161"/>
    </row>
  </sheetData>
  <sheetProtection/>
  <mergeCells count="8">
    <mergeCell ref="A9:A11"/>
    <mergeCell ref="B9:B11"/>
    <mergeCell ref="C9:C11"/>
    <mergeCell ref="A29:B29"/>
    <mergeCell ref="B1:C1"/>
    <mergeCell ref="A3:C3"/>
    <mergeCell ref="A5:C5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="115" zoomScaleNormal="115" zoomScalePageLayoutView="0" workbookViewId="0" topLeftCell="B1">
      <selection activeCell="H14" sqref="H14"/>
    </sheetView>
  </sheetViews>
  <sheetFormatPr defaultColWidth="9.00390625" defaultRowHeight="12.75"/>
  <cols>
    <col min="1" max="1" width="7.125" style="17" customWidth="1"/>
    <col min="2" max="2" width="8.75390625" style="17" customWidth="1"/>
    <col min="3" max="3" width="54.25390625" style="18" customWidth="1"/>
    <col min="4" max="4" width="14.25390625" style="18" customWidth="1"/>
    <col min="5" max="7" width="15.125" style="19" customWidth="1"/>
    <col min="8" max="8" width="15.125" style="18" customWidth="1"/>
    <col min="9" max="16384" width="9.125" style="20" customWidth="1"/>
  </cols>
  <sheetData>
    <row r="2" spans="1:8" ht="18.75">
      <c r="A2" s="166" t="s">
        <v>26</v>
      </c>
      <c r="B2" s="166"/>
      <c r="C2" s="166"/>
      <c r="D2" s="166"/>
      <c r="E2" s="166"/>
      <c r="F2" s="166"/>
      <c r="G2" s="166"/>
      <c r="H2" s="166"/>
    </row>
    <row r="3" spans="1:8" ht="15.75">
      <c r="A3" s="21"/>
      <c r="B3" s="21"/>
      <c r="C3" s="21"/>
      <c r="D3" s="21"/>
      <c r="E3" s="21"/>
      <c r="F3" s="21"/>
      <c r="G3" s="21"/>
      <c r="H3" s="21"/>
    </row>
    <row r="4" spans="3:8" s="22" customFormat="1" ht="15.75">
      <c r="C4" s="23"/>
      <c r="D4" s="24"/>
      <c r="E4" s="168" t="s">
        <v>27</v>
      </c>
      <c r="F4" s="168"/>
      <c r="G4" s="168"/>
      <c r="H4" s="26"/>
    </row>
    <row r="5" spans="3:8" s="22" customFormat="1" ht="15.75">
      <c r="C5" s="23"/>
      <c r="D5" s="24"/>
      <c r="E5" s="25"/>
      <c r="F5" s="25"/>
      <c r="G5" s="25"/>
      <c r="H5" s="27"/>
    </row>
    <row r="6" spans="2:8" s="22" customFormat="1" ht="15.75">
      <c r="B6" s="28"/>
      <c r="C6" s="23"/>
      <c r="D6" s="24"/>
      <c r="E6" s="168" t="s">
        <v>28</v>
      </c>
      <c r="F6" s="168"/>
      <c r="G6" s="168"/>
      <c r="H6" s="29"/>
    </row>
    <row r="7" spans="1:19" s="6" customFormat="1" ht="15.75">
      <c r="A7" s="161" t="s">
        <v>168</v>
      </c>
      <c r="B7" s="161"/>
      <c r="C7" s="161"/>
      <c r="D7" s="161"/>
      <c r="E7" s="161"/>
      <c r="F7" s="161"/>
      <c r="G7" s="161"/>
      <c r="H7" s="161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6" customFormat="1" ht="15.75">
      <c r="A8" s="60" t="s">
        <v>107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7"/>
      <c r="R8" s="7"/>
      <c r="S8" s="7"/>
    </row>
    <row r="9" spans="1:19" s="6" customFormat="1" ht="15.75">
      <c r="A9" s="60" t="s">
        <v>169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7"/>
      <c r="R9" s="7"/>
      <c r="S9" s="7"/>
    </row>
    <row r="10" spans="1:18" ht="15.75" customHeight="1">
      <c r="A10" s="165" t="s">
        <v>101</v>
      </c>
      <c r="B10" s="165"/>
      <c r="C10" s="165"/>
      <c r="D10" s="165"/>
      <c r="E10" s="165"/>
      <c r="F10" s="165"/>
      <c r="G10" s="165"/>
      <c r="H10" s="165"/>
      <c r="I10" s="8"/>
      <c r="J10" s="8"/>
      <c r="K10" s="8"/>
      <c r="L10" s="8"/>
      <c r="M10" s="9"/>
      <c r="N10" s="9"/>
      <c r="O10" s="9"/>
      <c r="P10" s="9"/>
      <c r="Q10" s="9"/>
      <c r="R10" s="9"/>
    </row>
    <row r="11" spans="1:8" s="10" customFormat="1" ht="15.75" customHeight="1">
      <c r="A11" s="160" t="s">
        <v>29</v>
      </c>
      <c r="B11" s="160" t="s">
        <v>30</v>
      </c>
      <c r="C11" s="160" t="s">
        <v>31</v>
      </c>
      <c r="D11" s="160" t="s">
        <v>32</v>
      </c>
      <c r="E11" s="169" t="s">
        <v>33</v>
      </c>
      <c r="F11" s="169"/>
      <c r="G11" s="169"/>
      <c r="H11" s="160" t="s">
        <v>34</v>
      </c>
    </row>
    <row r="12" spans="1:8" s="10" customFormat="1" ht="15">
      <c r="A12" s="160"/>
      <c r="B12" s="160"/>
      <c r="C12" s="160"/>
      <c r="D12" s="160"/>
      <c r="E12" s="169"/>
      <c r="F12" s="169"/>
      <c r="G12" s="169"/>
      <c r="H12" s="160"/>
    </row>
    <row r="13" spans="1:8" s="10" customFormat="1" ht="28.5">
      <c r="A13" s="160"/>
      <c r="B13" s="160"/>
      <c r="C13" s="160"/>
      <c r="D13" s="160"/>
      <c r="E13" s="30" t="s">
        <v>35</v>
      </c>
      <c r="F13" s="30" t="s">
        <v>36</v>
      </c>
      <c r="G13" s="30" t="s">
        <v>37</v>
      </c>
      <c r="H13" s="160"/>
    </row>
    <row r="14" spans="1:8" s="10" customFormat="1" ht="45">
      <c r="A14" s="62">
        <v>1</v>
      </c>
      <c r="B14" s="62" t="s">
        <v>121</v>
      </c>
      <c r="C14" s="64" t="s">
        <v>120</v>
      </c>
      <c r="D14" s="65">
        <f>Lokala_tame_1_karta!P63</f>
        <v>0</v>
      </c>
      <c r="E14" s="65"/>
      <c r="F14" s="65"/>
      <c r="G14" s="65"/>
      <c r="H14" s="65"/>
    </row>
    <row r="15" spans="1:9" s="10" customFormat="1" ht="42.75" customHeight="1">
      <c r="A15" s="62"/>
      <c r="B15" s="63"/>
      <c r="C15" s="64"/>
      <c r="D15" s="65"/>
      <c r="E15" s="65"/>
      <c r="F15" s="65"/>
      <c r="G15" s="65"/>
      <c r="H15" s="65"/>
      <c r="I15" s="33"/>
    </row>
    <row r="16" spans="1:8" s="38" customFormat="1" ht="14.25">
      <c r="A16" s="34"/>
      <c r="B16" s="35"/>
      <c r="C16" s="36" t="s">
        <v>38</v>
      </c>
      <c r="D16" s="37">
        <f>SUM(D14:D15)</f>
        <v>0</v>
      </c>
      <c r="E16" s="37">
        <f>SUM(E14:E15)</f>
        <v>0</v>
      </c>
      <c r="F16" s="37">
        <f>SUM(F14:F15)</f>
        <v>0</v>
      </c>
      <c r="G16" s="37">
        <f>SUM(G14:G15)</f>
        <v>0</v>
      </c>
      <c r="H16" s="37">
        <f>SUM(H14:H15)</f>
        <v>0</v>
      </c>
    </row>
    <row r="17" spans="1:8" s="10" customFormat="1" ht="15">
      <c r="A17" s="15"/>
      <c r="B17" s="15"/>
      <c r="C17" s="39" t="s">
        <v>170</v>
      </c>
      <c r="D17" s="40"/>
      <c r="E17" s="41"/>
      <c r="F17" s="41"/>
      <c r="G17" s="41"/>
      <c r="H17" s="42"/>
    </row>
    <row r="18" spans="1:8" s="10" customFormat="1" ht="15">
      <c r="A18" s="15"/>
      <c r="B18" s="15"/>
      <c r="C18" s="43" t="s">
        <v>171</v>
      </c>
      <c r="D18" s="44"/>
      <c r="E18" s="41"/>
      <c r="F18" s="41"/>
      <c r="G18" s="41"/>
      <c r="H18" s="42"/>
    </row>
    <row r="19" spans="1:8" s="10" customFormat="1" ht="15">
      <c r="A19" s="15"/>
      <c r="B19" s="15"/>
      <c r="C19" s="39" t="s">
        <v>172</v>
      </c>
      <c r="D19" s="40"/>
      <c r="E19" s="41"/>
      <c r="F19" s="41"/>
      <c r="G19" s="41"/>
      <c r="H19" s="42"/>
    </row>
    <row r="20" spans="3:4" ht="15.75">
      <c r="C20" s="45" t="s">
        <v>39</v>
      </c>
      <c r="D20" s="46"/>
    </row>
    <row r="22" spans="1:8" s="10" customFormat="1" ht="15">
      <c r="A22" s="7"/>
      <c r="B22" s="11"/>
      <c r="C22" s="11"/>
      <c r="D22" s="13"/>
      <c r="E22" s="12"/>
      <c r="F22" s="12"/>
      <c r="G22" s="12"/>
      <c r="H22" s="13"/>
    </row>
    <row r="23" spans="1:8" s="10" customFormat="1" ht="15">
      <c r="A23" s="11"/>
      <c r="B23" s="11"/>
      <c r="C23" s="14"/>
      <c r="D23" s="13"/>
      <c r="E23" s="12"/>
      <c r="F23" s="12"/>
      <c r="G23" s="12"/>
      <c r="H23" s="13"/>
    </row>
    <row r="24" spans="1:8" s="10" customFormat="1" ht="15">
      <c r="A24" s="15"/>
      <c r="B24" s="15"/>
      <c r="C24" s="13"/>
      <c r="D24" s="13"/>
      <c r="E24" s="12"/>
      <c r="F24" s="12"/>
      <c r="G24" s="12"/>
      <c r="H24" s="13"/>
    </row>
    <row r="25" spans="1:8" s="10" customFormat="1" ht="15">
      <c r="A25" s="7"/>
      <c r="B25" s="11"/>
      <c r="C25" s="11"/>
      <c r="D25" s="13"/>
      <c r="E25" s="12"/>
      <c r="F25" s="12"/>
      <c r="G25" s="12"/>
      <c r="H25" s="13"/>
    </row>
    <row r="26" spans="1:8" s="10" customFormat="1" ht="15">
      <c r="A26" s="11"/>
      <c r="B26" s="11"/>
      <c r="C26" s="14"/>
      <c r="D26" s="13"/>
      <c r="E26" s="12"/>
      <c r="F26" s="12"/>
      <c r="G26" s="12"/>
      <c r="H26" s="13"/>
    </row>
    <row r="27" spans="1:8" s="10" customFormat="1" ht="15.75" customHeight="1">
      <c r="A27" s="161"/>
      <c r="B27" s="161"/>
      <c r="C27" s="161"/>
      <c r="D27" s="13"/>
      <c r="E27" s="16"/>
      <c r="F27" s="47"/>
      <c r="G27" s="48"/>
      <c r="H27" s="13"/>
    </row>
    <row r="28" spans="4:7" ht="15.75">
      <c r="D28" s="167"/>
      <c r="E28" s="167"/>
      <c r="F28" s="167"/>
      <c r="G28" s="167"/>
    </row>
  </sheetData>
  <sheetProtection/>
  <mergeCells count="13">
    <mergeCell ref="D11:D13"/>
    <mergeCell ref="E11:G12"/>
    <mergeCell ref="H11:H13"/>
    <mergeCell ref="A2:H2"/>
    <mergeCell ref="A27:C27"/>
    <mergeCell ref="A7:H7"/>
    <mergeCell ref="D28:G28"/>
    <mergeCell ref="E4:G4"/>
    <mergeCell ref="E6:G6"/>
    <mergeCell ref="A10:H10"/>
    <mergeCell ref="A11:A13"/>
    <mergeCell ref="B11:B13"/>
    <mergeCell ref="C11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zoomScaleSheetLayoutView="110" zoomScalePageLayoutView="0" workbookViewId="0" topLeftCell="A1">
      <selection activeCell="L10" sqref="L10"/>
    </sheetView>
  </sheetViews>
  <sheetFormatPr defaultColWidth="9.00390625" defaultRowHeight="12.75"/>
  <cols>
    <col min="1" max="1" width="5.375" style="118" customWidth="1"/>
    <col min="2" max="2" width="9.375" style="118" customWidth="1"/>
    <col min="3" max="3" width="55.00390625" style="118" customWidth="1"/>
    <col min="4" max="4" width="7.25390625" style="68" customWidth="1"/>
    <col min="5" max="5" width="7.75390625" style="133" customWidth="1"/>
    <col min="6" max="6" width="7.625" style="124" customWidth="1"/>
    <col min="7" max="7" width="9.125" style="124" customWidth="1"/>
    <col min="8" max="8" width="8.125" style="68" customWidth="1"/>
    <col min="9" max="9" width="8.625" style="68" customWidth="1"/>
    <col min="10" max="11" width="8.375" style="68" customWidth="1"/>
    <col min="12" max="12" width="9.375" style="69" customWidth="1"/>
    <col min="13" max="14" width="9.125" style="69" customWidth="1"/>
    <col min="15" max="15" width="9.625" style="68" customWidth="1"/>
    <col min="16" max="16" width="9.00390625" style="68" customWidth="1"/>
    <col min="17" max="17" width="1.37890625" style="68" customWidth="1"/>
    <col min="18" max="18" width="10.25390625" style="68" customWidth="1"/>
    <col min="19" max="19" width="8.875" style="68" customWidth="1"/>
    <col min="20" max="20" width="9.00390625" style="68" customWidth="1"/>
    <col min="21" max="21" width="5.375" style="68" customWidth="1"/>
    <col min="22" max="22" width="6.375" style="68" customWidth="1"/>
    <col min="23" max="16384" width="9.125" style="68" customWidth="1"/>
  </cols>
  <sheetData>
    <row r="1" spans="6:19" ht="18.75" customHeight="1">
      <c r="F1" s="68"/>
      <c r="G1" s="68"/>
      <c r="K1" s="119"/>
      <c r="L1" s="146"/>
      <c r="Q1" s="119"/>
      <c r="R1" s="119"/>
      <c r="S1" s="119"/>
    </row>
    <row r="2" spans="1:19" ht="18" customHeight="1">
      <c r="A2" s="171" t="s">
        <v>120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20"/>
      <c r="R2" s="120"/>
      <c r="S2" s="120"/>
    </row>
    <row r="3" spans="1:19" ht="12">
      <c r="A3" s="172" t="s">
        <v>173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72"/>
      <c r="R3" s="72"/>
      <c r="S3" s="72"/>
    </row>
    <row r="4" spans="1:19" ht="12">
      <c r="A4" s="121" t="s">
        <v>107</v>
      </c>
      <c r="B4" s="121"/>
      <c r="C4" s="121"/>
      <c r="D4" s="121"/>
      <c r="E4" s="134"/>
      <c r="F4" s="121"/>
      <c r="G4" s="121"/>
      <c r="H4" s="121"/>
      <c r="I4" s="121"/>
      <c r="J4" s="121"/>
      <c r="K4" s="121"/>
      <c r="L4" s="147"/>
      <c r="M4" s="147"/>
      <c r="N4" s="147"/>
      <c r="O4" s="121"/>
      <c r="P4" s="121"/>
      <c r="Q4" s="72"/>
      <c r="R4" s="72"/>
      <c r="S4" s="72"/>
    </row>
    <row r="5" spans="1:19" ht="12">
      <c r="A5" s="121" t="s">
        <v>162</v>
      </c>
      <c r="B5" s="121"/>
      <c r="C5" s="121"/>
      <c r="D5" s="121"/>
      <c r="E5" s="134"/>
      <c r="F5" s="121"/>
      <c r="G5" s="121"/>
      <c r="H5" s="121"/>
      <c r="I5" s="121"/>
      <c r="J5" s="121"/>
      <c r="K5" s="121"/>
      <c r="L5" s="147"/>
      <c r="M5" s="147"/>
      <c r="N5" s="147"/>
      <c r="O5" s="121"/>
      <c r="P5" s="121"/>
      <c r="Q5" s="72"/>
      <c r="R5" s="72"/>
      <c r="S5" s="72"/>
    </row>
    <row r="6" spans="1:19" ht="15.75" customHeight="1" thickBot="1">
      <c r="A6" s="189" t="s">
        <v>178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22"/>
      <c r="R6" s="122"/>
      <c r="S6" s="122"/>
    </row>
    <row r="7" spans="1:16" ht="15.75" customHeight="1">
      <c r="A7" s="173" t="s">
        <v>9</v>
      </c>
      <c r="B7" s="187" t="s">
        <v>73</v>
      </c>
      <c r="C7" s="175" t="s">
        <v>14</v>
      </c>
      <c r="D7" s="177" t="s">
        <v>0</v>
      </c>
      <c r="E7" s="179" t="s">
        <v>83</v>
      </c>
      <c r="F7" s="181" t="s">
        <v>15</v>
      </c>
      <c r="G7" s="182"/>
      <c r="H7" s="182"/>
      <c r="I7" s="182"/>
      <c r="J7" s="182"/>
      <c r="K7" s="183" t="s">
        <v>16</v>
      </c>
      <c r="L7" s="185" t="s">
        <v>17</v>
      </c>
      <c r="M7" s="185"/>
      <c r="N7" s="185"/>
      <c r="O7" s="186"/>
      <c r="P7" s="183" t="s">
        <v>18</v>
      </c>
    </row>
    <row r="8" spans="1:16" ht="48.75" thickBot="1">
      <c r="A8" s="174"/>
      <c r="B8" s="188"/>
      <c r="C8" s="176"/>
      <c r="D8" s="178"/>
      <c r="E8" s="180"/>
      <c r="F8" s="70" t="s">
        <v>19</v>
      </c>
      <c r="G8" s="71" t="s">
        <v>20</v>
      </c>
      <c r="H8" s="71" t="s">
        <v>21</v>
      </c>
      <c r="I8" s="71" t="s">
        <v>147</v>
      </c>
      <c r="J8" s="71" t="s">
        <v>22</v>
      </c>
      <c r="K8" s="184"/>
      <c r="L8" s="148" t="s">
        <v>23</v>
      </c>
      <c r="M8" s="149" t="s">
        <v>24</v>
      </c>
      <c r="N8" s="149" t="s">
        <v>147</v>
      </c>
      <c r="O8" s="71" t="s">
        <v>25</v>
      </c>
      <c r="P8" s="184"/>
    </row>
    <row r="9" spans="1:16" ht="12">
      <c r="A9" s="89"/>
      <c r="B9" s="90"/>
      <c r="C9" s="91" t="s">
        <v>2</v>
      </c>
      <c r="D9" s="92" t="s">
        <v>3</v>
      </c>
      <c r="E9" s="135"/>
      <c r="F9" s="93"/>
      <c r="G9" s="94"/>
      <c r="H9" s="94"/>
      <c r="I9" s="94"/>
      <c r="J9" s="94"/>
      <c r="K9" s="95"/>
      <c r="L9" s="158"/>
      <c r="M9" s="94"/>
      <c r="N9" s="94"/>
      <c r="O9" s="94"/>
      <c r="P9" s="95"/>
    </row>
    <row r="10" spans="1:16" ht="37.5" customHeight="1">
      <c r="A10" s="77" t="s">
        <v>1</v>
      </c>
      <c r="B10" s="58" t="s">
        <v>74</v>
      </c>
      <c r="C10" s="3" t="s">
        <v>123</v>
      </c>
      <c r="D10" s="2" t="s">
        <v>4</v>
      </c>
      <c r="E10" s="59">
        <v>1</v>
      </c>
      <c r="F10" s="108"/>
      <c r="G10" s="109"/>
      <c r="H10" s="109"/>
      <c r="I10" s="109"/>
      <c r="J10" s="109"/>
      <c r="K10" s="110"/>
      <c r="L10" s="150"/>
      <c r="M10" s="115"/>
      <c r="N10" s="115"/>
      <c r="O10" s="109"/>
      <c r="P10" s="110"/>
    </row>
    <row r="11" spans="1:16" ht="24">
      <c r="A11" s="77" t="s">
        <v>42</v>
      </c>
      <c r="B11" s="1" t="s">
        <v>75</v>
      </c>
      <c r="C11" s="4" t="s">
        <v>112</v>
      </c>
      <c r="D11" s="2" t="s">
        <v>4</v>
      </c>
      <c r="E11" s="59">
        <v>1</v>
      </c>
      <c r="F11" s="100"/>
      <c r="G11" s="109"/>
      <c r="H11" s="109"/>
      <c r="I11" s="101"/>
      <c r="J11" s="101"/>
      <c r="K11" s="110"/>
      <c r="L11" s="150"/>
      <c r="M11" s="115"/>
      <c r="N11" s="115"/>
      <c r="O11" s="109"/>
      <c r="P11" s="110"/>
    </row>
    <row r="12" spans="1:16" ht="12">
      <c r="A12" s="77" t="s">
        <v>43</v>
      </c>
      <c r="B12" s="1" t="s">
        <v>76</v>
      </c>
      <c r="C12" s="4" t="s">
        <v>131</v>
      </c>
      <c r="D12" s="2" t="s">
        <v>5</v>
      </c>
      <c r="E12" s="59">
        <v>920</v>
      </c>
      <c r="F12" s="100"/>
      <c r="G12" s="109"/>
      <c r="H12" s="109"/>
      <c r="I12" s="113"/>
      <c r="J12" s="101"/>
      <c r="K12" s="110"/>
      <c r="L12" s="150"/>
      <c r="M12" s="115"/>
      <c r="N12" s="115"/>
      <c r="O12" s="109"/>
      <c r="P12" s="110"/>
    </row>
    <row r="13" spans="1:16" ht="28.5" customHeight="1">
      <c r="A13" s="77" t="s">
        <v>44</v>
      </c>
      <c r="B13" s="1" t="s">
        <v>75</v>
      </c>
      <c r="C13" s="4" t="s">
        <v>132</v>
      </c>
      <c r="D13" s="2" t="s">
        <v>5</v>
      </c>
      <c r="E13" s="59">
        <f>1057+2540</f>
        <v>3597</v>
      </c>
      <c r="F13" s="100"/>
      <c r="G13" s="109"/>
      <c r="H13" s="109"/>
      <c r="I13" s="101"/>
      <c r="J13" s="101"/>
      <c r="K13" s="110"/>
      <c r="L13" s="150"/>
      <c r="M13" s="115"/>
      <c r="N13" s="115"/>
      <c r="O13" s="109"/>
      <c r="P13" s="110"/>
    </row>
    <row r="14" spans="1:16" s="69" customFormat="1" ht="17.25" customHeight="1">
      <c r="A14" s="77" t="s">
        <v>47</v>
      </c>
      <c r="B14" s="1" t="s">
        <v>75</v>
      </c>
      <c r="C14" s="4" t="s">
        <v>104</v>
      </c>
      <c r="D14" s="2" t="s">
        <v>4</v>
      </c>
      <c r="E14" s="59">
        <v>2</v>
      </c>
      <c r="F14" s="114"/>
      <c r="G14" s="115"/>
      <c r="H14" s="115"/>
      <c r="I14" s="113"/>
      <c r="J14" s="113"/>
      <c r="K14" s="116"/>
      <c r="L14" s="150"/>
      <c r="M14" s="115"/>
      <c r="N14" s="115"/>
      <c r="O14" s="115"/>
      <c r="P14" s="116"/>
    </row>
    <row r="15" spans="1:16" ht="24">
      <c r="A15" s="77" t="s">
        <v>45</v>
      </c>
      <c r="B15" s="1" t="s">
        <v>75</v>
      </c>
      <c r="C15" s="3" t="s">
        <v>134</v>
      </c>
      <c r="D15" s="2" t="s">
        <v>4</v>
      </c>
      <c r="E15" s="59">
        <v>1</v>
      </c>
      <c r="F15" s="100"/>
      <c r="G15" s="109"/>
      <c r="H15" s="109"/>
      <c r="I15" s="101"/>
      <c r="J15" s="101"/>
      <c r="K15" s="110"/>
      <c r="L15" s="150"/>
      <c r="M15" s="115"/>
      <c r="N15" s="115"/>
      <c r="O15" s="109"/>
      <c r="P15" s="110"/>
    </row>
    <row r="16" spans="1:16" s="97" customFormat="1" ht="12">
      <c r="A16" s="96"/>
      <c r="B16" s="90"/>
      <c r="C16" s="91" t="s">
        <v>11</v>
      </c>
      <c r="D16" s="92"/>
      <c r="E16" s="136"/>
      <c r="F16" s="102"/>
      <c r="G16" s="102"/>
      <c r="H16" s="104"/>
      <c r="I16" s="103"/>
      <c r="J16" s="103"/>
      <c r="K16" s="103"/>
      <c r="L16" s="102"/>
      <c r="M16" s="103"/>
      <c r="N16" s="103"/>
      <c r="O16" s="103"/>
      <c r="P16" s="105"/>
    </row>
    <row r="17" spans="1:19" s="69" customFormat="1" ht="24">
      <c r="A17" s="77" t="s">
        <v>49</v>
      </c>
      <c r="B17" s="1" t="s">
        <v>78</v>
      </c>
      <c r="C17" s="3" t="s">
        <v>124</v>
      </c>
      <c r="D17" s="2" t="s">
        <v>4</v>
      </c>
      <c r="E17" s="59">
        <v>1</v>
      </c>
      <c r="F17" s="114"/>
      <c r="G17" s="115"/>
      <c r="H17" s="115"/>
      <c r="I17" s="113"/>
      <c r="J17" s="113"/>
      <c r="K17" s="116"/>
      <c r="L17" s="150"/>
      <c r="M17" s="115"/>
      <c r="N17" s="115"/>
      <c r="O17" s="115"/>
      <c r="P17" s="116"/>
      <c r="R17" s="143"/>
      <c r="S17" s="143"/>
    </row>
    <row r="18" spans="1:16" ht="12">
      <c r="A18" s="96"/>
      <c r="B18" s="98"/>
      <c r="C18" s="99" t="s">
        <v>136</v>
      </c>
      <c r="D18" s="92"/>
      <c r="E18" s="136"/>
      <c r="F18" s="102"/>
      <c r="G18" s="102"/>
      <c r="H18" s="104"/>
      <c r="I18" s="104"/>
      <c r="J18" s="104"/>
      <c r="K18" s="112"/>
      <c r="L18" s="159"/>
      <c r="M18" s="111"/>
      <c r="N18" s="111"/>
      <c r="O18" s="111"/>
      <c r="P18" s="112"/>
    </row>
    <row r="19" spans="1:16" ht="29.25" customHeight="1">
      <c r="A19" s="77" t="s">
        <v>50</v>
      </c>
      <c r="B19" s="1" t="s">
        <v>126</v>
      </c>
      <c r="C19" s="3" t="s">
        <v>148</v>
      </c>
      <c r="D19" s="2" t="s">
        <v>5</v>
      </c>
      <c r="E19" s="59">
        <f>92*3</f>
        <v>276</v>
      </c>
      <c r="F19" s="100"/>
      <c r="G19" s="109"/>
      <c r="H19" s="109"/>
      <c r="I19" s="101"/>
      <c r="J19" s="101"/>
      <c r="K19" s="110"/>
      <c r="L19" s="150"/>
      <c r="M19" s="115"/>
      <c r="N19" s="115"/>
      <c r="O19" s="109"/>
      <c r="P19" s="110"/>
    </row>
    <row r="20" spans="1:16" ht="14.25" customHeight="1">
      <c r="A20" s="77" t="s">
        <v>46</v>
      </c>
      <c r="B20" s="1" t="s">
        <v>126</v>
      </c>
      <c r="C20" s="5" t="s">
        <v>149</v>
      </c>
      <c r="D20" s="2" t="s">
        <v>7</v>
      </c>
      <c r="E20" s="59">
        <f>(47.35*131)-(((91.21+106.2)/2)*16.85)</f>
        <v>4539.67075</v>
      </c>
      <c r="F20" s="100"/>
      <c r="G20" s="109"/>
      <c r="H20" s="109"/>
      <c r="I20" s="101"/>
      <c r="J20" s="101"/>
      <c r="K20" s="110"/>
      <c r="L20" s="150"/>
      <c r="M20" s="115"/>
      <c r="N20" s="115"/>
      <c r="O20" s="109"/>
      <c r="P20" s="110"/>
    </row>
    <row r="21" spans="1:16" s="69" customFormat="1" ht="16.5" customHeight="1">
      <c r="A21" s="77" t="s">
        <v>51</v>
      </c>
      <c r="B21" s="1" t="s">
        <v>130</v>
      </c>
      <c r="C21" s="5" t="s">
        <v>135</v>
      </c>
      <c r="D21" s="2" t="s">
        <v>5</v>
      </c>
      <c r="E21" s="59">
        <v>2358</v>
      </c>
      <c r="F21" s="114"/>
      <c r="G21" s="115"/>
      <c r="H21" s="115"/>
      <c r="I21" s="113"/>
      <c r="J21" s="113"/>
      <c r="K21" s="116"/>
      <c r="L21" s="150"/>
      <c r="M21" s="115"/>
      <c r="N21" s="115"/>
      <c r="O21" s="115"/>
      <c r="P21" s="116"/>
    </row>
    <row r="22" spans="1:16" ht="14.25" customHeight="1">
      <c r="A22" s="77" t="s">
        <v>52</v>
      </c>
      <c r="B22" s="1" t="s">
        <v>151</v>
      </c>
      <c r="C22" s="5" t="s">
        <v>150</v>
      </c>
      <c r="D22" s="2" t="s">
        <v>7</v>
      </c>
      <c r="E22" s="59">
        <f>5*131</f>
        <v>655</v>
      </c>
      <c r="F22" s="100"/>
      <c r="G22" s="109"/>
      <c r="H22" s="109"/>
      <c r="I22" s="101"/>
      <c r="J22" s="101"/>
      <c r="K22" s="110"/>
      <c r="L22" s="150"/>
      <c r="M22" s="115"/>
      <c r="N22" s="115"/>
      <c r="O22" s="109"/>
      <c r="P22" s="110"/>
    </row>
    <row r="23" spans="1:16" ht="14.25" customHeight="1">
      <c r="A23" s="77" t="s">
        <v>48</v>
      </c>
      <c r="B23" s="1" t="s">
        <v>151</v>
      </c>
      <c r="C23" s="5" t="s">
        <v>137</v>
      </c>
      <c r="D23" s="2" t="s">
        <v>7</v>
      </c>
      <c r="E23" s="59">
        <v>1703</v>
      </c>
      <c r="F23" s="100"/>
      <c r="G23" s="109"/>
      <c r="H23" s="109"/>
      <c r="I23" s="101"/>
      <c r="J23" s="101"/>
      <c r="K23" s="110"/>
      <c r="L23" s="150"/>
      <c r="M23" s="115"/>
      <c r="N23" s="115"/>
      <c r="O23" s="109"/>
      <c r="P23" s="110"/>
    </row>
    <row r="24" spans="1:16" ht="12">
      <c r="A24" s="77" t="s">
        <v>53</v>
      </c>
      <c r="B24" s="1" t="s">
        <v>152</v>
      </c>
      <c r="C24" s="5" t="s">
        <v>77</v>
      </c>
      <c r="D24" s="2" t="s">
        <v>5</v>
      </c>
      <c r="E24" s="59">
        <v>925</v>
      </c>
      <c r="F24" s="100"/>
      <c r="G24" s="109"/>
      <c r="H24" s="109"/>
      <c r="I24" s="101"/>
      <c r="J24" s="101"/>
      <c r="K24" s="110"/>
      <c r="L24" s="150"/>
      <c r="M24" s="115"/>
      <c r="N24" s="115"/>
      <c r="O24" s="109"/>
      <c r="P24" s="110"/>
    </row>
    <row r="25" spans="1:16" ht="12">
      <c r="A25" s="77" t="s">
        <v>54</v>
      </c>
      <c r="B25" s="1" t="s">
        <v>152</v>
      </c>
      <c r="C25" s="5" t="s">
        <v>82</v>
      </c>
      <c r="D25" s="2" t="s">
        <v>7</v>
      </c>
      <c r="E25" s="59">
        <f>44.81*1</f>
        <v>44.81</v>
      </c>
      <c r="F25" s="100"/>
      <c r="G25" s="109"/>
      <c r="H25" s="109"/>
      <c r="I25" s="101"/>
      <c r="J25" s="101"/>
      <c r="K25" s="110"/>
      <c r="L25" s="150"/>
      <c r="M25" s="115"/>
      <c r="N25" s="115"/>
      <c r="O25" s="109"/>
      <c r="P25" s="110"/>
    </row>
    <row r="26" spans="1:16" ht="12">
      <c r="A26" s="77" t="s">
        <v>55</v>
      </c>
      <c r="B26" s="1" t="s">
        <v>130</v>
      </c>
      <c r="C26" s="5" t="s">
        <v>81</v>
      </c>
      <c r="D26" s="2" t="s">
        <v>5</v>
      </c>
      <c r="E26" s="59">
        <v>110</v>
      </c>
      <c r="F26" s="100"/>
      <c r="G26" s="109"/>
      <c r="H26" s="109"/>
      <c r="I26" s="101"/>
      <c r="J26" s="101"/>
      <c r="K26" s="110"/>
      <c r="L26" s="150"/>
      <c r="M26" s="115"/>
      <c r="N26" s="115"/>
      <c r="O26" s="109"/>
      <c r="P26" s="110"/>
    </row>
    <row r="27" spans="1:16" ht="12">
      <c r="A27" s="77" t="s">
        <v>56</v>
      </c>
      <c r="B27" s="1" t="s">
        <v>151</v>
      </c>
      <c r="C27" s="5" t="s">
        <v>85</v>
      </c>
      <c r="D27" s="2" t="s">
        <v>7</v>
      </c>
      <c r="E27" s="59">
        <v>41</v>
      </c>
      <c r="F27" s="100"/>
      <c r="G27" s="109"/>
      <c r="H27" s="109"/>
      <c r="I27" s="101"/>
      <c r="J27" s="101"/>
      <c r="K27" s="110"/>
      <c r="L27" s="150"/>
      <c r="M27" s="115"/>
      <c r="N27" s="115"/>
      <c r="O27" s="109"/>
      <c r="P27" s="110"/>
    </row>
    <row r="28" spans="1:20" ht="15.75" customHeight="1">
      <c r="A28" s="77" t="s">
        <v>57</v>
      </c>
      <c r="B28" s="1" t="s">
        <v>152</v>
      </c>
      <c r="C28" s="5" t="s">
        <v>86</v>
      </c>
      <c r="D28" s="2" t="s">
        <v>7</v>
      </c>
      <c r="E28" s="59">
        <v>7</v>
      </c>
      <c r="F28" s="100"/>
      <c r="G28" s="109"/>
      <c r="H28" s="109"/>
      <c r="I28" s="101"/>
      <c r="J28" s="101"/>
      <c r="K28" s="110"/>
      <c r="L28" s="150"/>
      <c r="M28" s="115"/>
      <c r="N28" s="115"/>
      <c r="O28" s="109"/>
      <c r="P28" s="110"/>
      <c r="R28" s="144"/>
      <c r="S28" s="144"/>
      <c r="T28" s="144"/>
    </row>
    <row r="29" spans="1:16" ht="12">
      <c r="A29" s="96"/>
      <c r="B29" s="90"/>
      <c r="C29" s="91" t="s">
        <v>111</v>
      </c>
      <c r="D29" s="92"/>
      <c r="E29" s="136"/>
      <c r="F29" s="102"/>
      <c r="G29" s="102"/>
      <c r="H29" s="104"/>
      <c r="I29" s="104"/>
      <c r="J29" s="104"/>
      <c r="K29" s="112"/>
      <c r="L29" s="159"/>
      <c r="M29" s="111"/>
      <c r="N29" s="111"/>
      <c r="O29" s="111"/>
      <c r="P29" s="112"/>
    </row>
    <row r="30" spans="1:16" ht="12">
      <c r="A30" s="77" t="s">
        <v>58</v>
      </c>
      <c r="B30" s="1" t="s">
        <v>108</v>
      </c>
      <c r="C30" s="3" t="s">
        <v>113</v>
      </c>
      <c r="D30" s="2" t="s">
        <v>4</v>
      </c>
      <c r="E30" s="59">
        <v>1</v>
      </c>
      <c r="F30" s="100"/>
      <c r="G30" s="109"/>
      <c r="H30" s="109"/>
      <c r="I30" s="101"/>
      <c r="J30" s="101"/>
      <c r="K30" s="110"/>
      <c r="L30" s="150"/>
      <c r="M30" s="115"/>
      <c r="N30" s="115"/>
      <c r="O30" s="109"/>
      <c r="P30" s="110"/>
    </row>
    <row r="31" spans="1:16" ht="12">
      <c r="A31" s="77" t="s">
        <v>59</v>
      </c>
      <c r="B31" s="1" t="s">
        <v>78</v>
      </c>
      <c r="C31" s="3" t="s">
        <v>80</v>
      </c>
      <c r="D31" s="2" t="s">
        <v>7</v>
      </c>
      <c r="E31" s="137">
        <f>((297*0.15)+((29+27+85+176)*0.05)+(1.4*14))*1.15</f>
        <v>92</v>
      </c>
      <c r="F31" s="100"/>
      <c r="G31" s="109"/>
      <c r="H31" s="109"/>
      <c r="I31" s="101"/>
      <c r="J31" s="101"/>
      <c r="K31" s="110"/>
      <c r="L31" s="150"/>
      <c r="M31" s="115"/>
      <c r="N31" s="115"/>
      <c r="O31" s="109"/>
      <c r="P31" s="110"/>
    </row>
    <row r="32" spans="1:16" ht="13.5" customHeight="1">
      <c r="A32" s="77" t="s">
        <v>60</v>
      </c>
      <c r="B32" s="1" t="s">
        <v>122</v>
      </c>
      <c r="C32" s="3" t="s">
        <v>139</v>
      </c>
      <c r="D32" s="2" t="s">
        <v>5</v>
      </c>
      <c r="E32" s="59">
        <f>246+22.1+20.12+69+176</f>
        <v>533.22</v>
      </c>
      <c r="F32" s="100"/>
      <c r="G32" s="109"/>
      <c r="H32" s="109"/>
      <c r="I32" s="101"/>
      <c r="J32" s="101"/>
      <c r="K32" s="110"/>
      <c r="L32" s="150"/>
      <c r="M32" s="115"/>
      <c r="N32" s="115"/>
      <c r="O32" s="109"/>
      <c r="P32" s="110"/>
    </row>
    <row r="33" spans="1:16" ht="24">
      <c r="A33" s="77" t="s">
        <v>61</v>
      </c>
      <c r="B33" s="1" t="s">
        <v>122</v>
      </c>
      <c r="C33" s="3" t="s">
        <v>87</v>
      </c>
      <c r="D33" s="2" t="s">
        <v>5</v>
      </c>
      <c r="E33" s="59">
        <f>E32</f>
        <v>533.22</v>
      </c>
      <c r="F33" s="100"/>
      <c r="G33" s="109"/>
      <c r="H33" s="109"/>
      <c r="I33" s="101"/>
      <c r="J33" s="101"/>
      <c r="K33" s="110"/>
      <c r="L33" s="150"/>
      <c r="M33" s="115"/>
      <c r="N33" s="115"/>
      <c r="O33" s="109"/>
      <c r="P33" s="110"/>
    </row>
    <row r="34" spans="1:16" ht="12">
      <c r="A34" s="77" t="s">
        <v>62</v>
      </c>
      <c r="B34" s="1" t="s">
        <v>127</v>
      </c>
      <c r="C34" s="3" t="s">
        <v>79</v>
      </c>
      <c r="D34" s="2" t="s">
        <v>5</v>
      </c>
      <c r="E34" s="59">
        <f>E33</f>
        <v>533.22</v>
      </c>
      <c r="F34" s="100"/>
      <c r="G34" s="109"/>
      <c r="H34" s="109"/>
      <c r="I34" s="101"/>
      <c r="J34" s="101"/>
      <c r="K34" s="110"/>
      <c r="L34" s="150"/>
      <c r="M34" s="115"/>
      <c r="N34" s="115"/>
      <c r="O34" s="109"/>
      <c r="P34" s="110"/>
    </row>
    <row r="35" spans="1:16" ht="12">
      <c r="A35" s="77" t="s">
        <v>63</v>
      </c>
      <c r="B35" s="1" t="s">
        <v>103</v>
      </c>
      <c r="C35" s="3" t="s">
        <v>99</v>
      </c>
      <c r="D35" s="2" t="s">
        <v>8</v>
      </c>
      <c r="E35" s="59">
        <v>18.4</v>
      </c>
      <c r="F35" s="100"/>
      <c r="G35" s="109"/>
      <c r="H35" s="109"/>
      <c r="I35" s="101"/>
      <c r="J35" s="101"/>
      <c r="K35" s="110"/>
      <c r="L35" s="150"/>
      <c r="M35" s="115"/>
      <c r="N35" s="115"/>
      <c r="O35" s="109"/>
      <c r="P35" s="110"/>
    </row>
    <row r="36" spans="1:16" ht="12" customHeight="1">
      <c r="A36" s="77" t="s">
        <v>64</v>
      </c>
      <c r="B36" s="1" t="s">
        <v>103</v>
      </c>
      <c r="C36" s="3" t="s">
        <v>106</v>
      </c>
      <c r="D36" s="2" t="s">
        <v>163</v>
      </c>
      <c r="E36" s="59">
        <v>6450</v>
      </c>
      <c r="F36" s="100"/>
      <c r="G36" s="109"/>
      <c r="H36" s="109"/>
      <c r="I36" s="101"/>
      <c r="J36" s="101"/>
      <c r="K36" s="110"/>
      <c r="L36" s="150"/>
      <c r="M36" s="115"/>
      <c r="N36" s="115"/>
      <c r="O36" s="109"/>
      <c r="P36" s="110"/>
    </row>
    <row r="37" spans="1:16" s="69" customFormat="1" ht="12">
      <c r="A37" s="77" t="s">
        <v>65</v>
      </c>
      <c r="B37" s="1" t="s">
        <v>103</v>
      </c>
      <c r="C37" s="3" t="s">
        <v>109</v>
      </c>
      <c r="D37" s="2" t="s">
        <v>5</v>
      </c>
      <c r="E37" s="59">
        <f>E32</f>
        <v>533.22</v>
      </c>
      <c r="F37" s="114"/>
      <c r="G37" s="115"/>
      <c r="H37" s="115"/>
      <c r="I37" s="113"/>
      <c r="J37" s="113"/>
      <c r="K37" s="116"/>
      <c r="L37" s="150"/>
      <c r="M37" s="115"/>
      <c r="N37" s="115"/>
      <c r="O37" s="115"/>
      <c r="P37" s="116"/>
    </row>
    <row r="38" spans="1:16" s="69" customFormat="1" ht="12">
      <c r="A38" s="77" t="s">
        <v>66</v>
      </c>
      <c r="B38" s="1" t="s">
        <v>103</v>
      </c>
      <c r="C38" s="66" t="s">
        <v>12</v>
      </c>
      <c r="D38" s="2" t="s">
        <v>5</v>
      </c>
      <c r="E38" s="59">
        <f>246+22.1+20.12+69</f>
        <v>357.22</v>
      </c>
      <c r="F38" s="114"/>
      <c r="G38" s="115"/>
      <c r="H38" s="115"/>
      <c r="I38" s="113"/>
      <c r="J38" s="113"/>
      <c r="K38" s="116"/>
      <c r="L38" s="150"/>
      <c r="M38" s="115"/>
      <c r="N38" s="115"/>
      <c r="O38" s="115"/>
      <c r="P38" s="116"/>
    </row>
    <row r="39" spans="1:16" ht="12">
      <c r="A39" s="77" t="s">
        <v>67</v>
      </c>
      <c r="B39" s="1" t="s">
        <v>103</v>
      </c>
      <c r="C39" s="66" t="s">
        <v>100</v>
      </c>
      <c r="D39" s="2" t="s">
        <v>7</v>
      </c>
      <c r="E39" s="137">
        <v>159.966</v>
      </c>
      <c r="F39" s="100"/>
      <c r="G39" s="109"/>
      <c r="H39" s="109"/>
      <c r="I39" s="101"/>
      <c r="J39" s="101"/>
      <c r="K39" s="110"/>
      <c r="L39" s="150"/>
      <c r="M39" s="115"/>
      <c r="N39" s="115"/>
      <c r="O39" s="109"/>
      <c r="P39" s="110"/>
    </row>
    <row r="40" spans="1:16" ht="12">
      <c r="A40" s="77" t="s">
        <v>68</v>
      </c>
      <c r="B40" s="1" t="s">
        <v>165</v>
      </c>
      <c r="C40" s="66" t="s">
        <v>140</v>
      </c>
      <c r="D40" s="2" t="s">
        <v>164</v>
      </c>
      <c r="E40" s="59">
        <v>3</v>
      </c>
      <c r="F40" s="100"/>
      <c r="G40" s="109"/>
      <c r="H40" s="109"/>
      <c r="I40" s="101"/>
      <c r="J40" s="101"/>
      <c r="K40" s="110"/>
      <c r="L40" s="150"/>
      <c r="M40" s="115"/>
      <c r="N40" s="115"/>
      <c r="O40" s="109"/>
      <c r="P40" s="110"/>
    </row>
    <row r="41" spans="1:16" ht="12">
      <c r="A41" s="77" t="s">
        <v>69</v>
      </c>
      <c r="B41" s="57" t="s">
        <v>166</v>
      </c>
      <c r="C41" s="66" t="s">
        <v>89</v>
      </c>
      <c r="D41" s="2" t="s">
        <v>6</v>
      </c>
      <c r="E41" s="59">
        <v>52.86</v>
      </c>
      <c r="F41" s="100"/>
      <c r="G41" s="109"/>
      <c r="H41" s="109"/>
      <c r="I41" s="101"/>
      <c r="J41" s="101"/>
      <c r="K41" s="110"/>
      <c r="L41" s="150"/>
      <c r="M41" s="115"/>
      <c r="N41" s="115"/>
      <c r="O41" s="109"/>
      <c r="P41" s="110"/>
    </row>
    <row r="42" spans="1:16" ht="12">
      <c r="A42" s="77" t="s">
        <v>70</v>
      </c>
      <c r="B42" s="57" t="s">
        <v>167</v>
      </c>
      <c r="C42" s="66" t="s">
        <v>13</v>
      </c>
      <c r="D42" s="2" t="s">
        <v>163</v>
      </c>
      <c r="E42" s="59">
        <v>2</v>
      </c>
      <c r="F42" s="100"/>
      <c r="G42" s="109"/>
      <c r="H42" s="109"/>
      <c r="I42" s="101"/>
      <c r="J42" s="101"/>
      <c r="K42" s="110"/>
      <c r="L42" s="150"/>
      <c r="M42" s="115"/>
      <c r="N42" s="115"/>
      <c r="O42" s="109"/>
      <c r="P42" s="110"/>
    </row>
    <row r="43" spans="1:20" s="69" customFormat="1" ht="18" customHeight="1">
      <c r="A43" s="77" t="s">
        <v>71</v>
      </c>
      <c r="B43" s="57" t="s">
        <v>165</v>
      </c>
      <c r="C43" s="66" t="s">
        <v>90</v>
      </c>
      <c r="D43" s="2" t="s">
        <v>6</v>
      </c>
      <c r="E43" s="59">
        <f>91.65+7.75+5.35+4.15+9.9</f>
        <v>118.80000000000001</v>
      </c>
      <c r="F43" s="114"/>
      <c r="G43" s="115"/>
      <c r="H43" s="115"/>
      <c r="I43" s="113"/>
      <c r="J43" s="113"/>
      <c r="K43" s="116"/>
      <c r="L43" s="150"/>
      <c r="M43" s="115"/>
      <c r="N43" s="115"/>
      <c r="O43" s="115"/>
      <c r="P43" s="116"/>
      <c r="R43" s="143"/>
      <c r="S43" s="143"/>
      <c r="T43" s="143"/>
    </row>
    <row r="44" spans="1:16" ht="18" customHeight="1">
      <c r="A44" s="96"/>
      <c r="B44" s="98"/>
      <c r="C44" s="91" t="s">
        <v>110</v>
      </c>
      <c r="D44" s="92"/>
      <c r="E44" s="136"/>
      <c r="F44" s="102"/>
      <c r="G44" s="117"/>
      <c r="H44" s="104"/>
      <c r="I44" s="104"/>
      <c r="J44" s="104"/>
      <c r="K44" s="112"/>
      <c r="L44" s="159"/>
      <c r="M44" s="111"/>
      <c r="N44" s="111"/>
      <c r="O44" s="111"/>
      <c r="P44" s="112"/>
    </row>
    <row r="45" spans="1:16" s="69" customFormat="1" ht="12">
      <c r="A45" s="77" t="s">
        <v>72</v>
      </c>
      <c r="B45" s="1" t="s">
        <v>108</v>
      </c>
      <c r="C45" s="3" t="s">
        <v>141</v>
      </c>
      <c r="D45" s="2" t="s">
        <v>4</v>
      </c>
      <c r="E45" s="59">
        <v>1</v>
      </c>
      <c r="F45" s="114"/>
      <c r="G45" s="115"/>
      <c r="H45" s="115"/>
      <c r="I45" s="113"/>
      <c r="J45" s="113"/>
      <c r="K45" s="116"/>
      <c r="L45" s="150"/>
      <c r="M45" s="115"/>
      <c r="N45" s="115"/>
      <c r="O45" s="115"/>
      <c r="P45" s="116"/>
    </row>
    <row r="46" spans="1:16" s="69" customFormat="1" ht="12">
      <c r="A46" s="77" t="s">
        <v>161</v>
      </c>
      <c r="B46" s="1" t="s">
        <v>78</v>
      </c>
      <c r="C46" s="3" t="s">
        <v>145</v>
      </c>
      <c r="D46" s="2" t="s">
        <v>7</v>
      </c>
      <c r="E46" s="59">
        <v>139.23999999999998</v>
      </c>
      <c r="F46" s="114"/>
      <c r="G46" s="115"/>
      <c r="H46" s="115"/>
      <c r="I46" s="113"/>
      <c r="J46" s="113"/>
      <c r="K46" s="116"/>
      <c r="L46" s="150"/>
      <c r="M46" s="115"/>
      <c r="N46" s="115"/>
      <c r="O46" s="115"/>
      <c r="P46" s="116"/>
    </row>
    <row r="47" spans="1:16" ht="12">
      <c r="A47" s="77" t="s">
        <v>84</v>
      </c>
      <c r="B47" s="1" t="s">
        <v>159</v>
      </c>
      <c r="C47" s="3" t="s">
        <v>153</v>
      </c>
      <c r="D47" s="2" t="s">
        <v>5</v>
      </c>
      <c r="E47" s="59">
        <v>329</v>
      </c>
      <c r="F47" s="100"/>
      <c r="G47" s="109"/>
      <c r="H47" s="109"/>
      <c r="I47" s="101"/>
      <c r="J47" s="101"/>
      <c r="K47" s="110"/>
      <c r="L47" s="150"/>
      <c r="M47" s="115"/>
      <c r="N47" s="115"/>
      <c r="O47" s="109"/>
      <c r="P47" s="110"/>
    </row>
    <row r="48" spans="1:16" ht="12">
      <c r="A48" s="77" t="s">
        <v>91</v>
      </c>
      <c r="B48" s="1" t="s">
        <v>159</v>
      </c>
      <c r="C48" s="3" t="s">
        <v>154</v>
      </c>
      <c r="D48" s="2" t="s">
        <v>5</v>
      </c>
      <c r="E48" s="59">
        <v>88.8</v>
      </c>
      <c r="F48" s="100"/>
      <c r="G48" s="109"/>
      <c r="H48" s="109"/>
      <c r="I48" s="101"/>
      <c r="J48" s="101"/>
      <c r="K48" s="110"/>
      <c r="L48" s="150"/>
      <c r="M48" s="115"/>
      <c r="N48" s="115"/>
      <c r="O48" s="109"/>
      <c r="P48" s="110"/>
    </row>
    <row r="49" spans="1:16" ht="12">
      <c r="A49" s="77" t="s">
        <v>92</v>
      </c>
      <c r="B49" s="1" t="s">
        <v>103</v>
      </c>
      <c r="C49" s="3" t="s">
        <v>99</v>
      </c>
      <c r="D49" s="2" t="s">
        <v>8</v>
      </c>
      <c r="E49" s="59">
        <v>10.6</v>
      </c>
      <c r="F49" s="100"/>
      <c r="G49" s="109"/>
      <c r="H49" s="109"/>
      <c r="I49" s="101"/>
      <c r="J49" s="101"/>
      <c r="K49" s="110"/>
      <c r="L49" s="150"/>
      <c r="M49" s="115"/>
      <c r="N49" s="115"/>
      <c r="O49" s="109"/>
      <c r="P49" s="110"/>
    </row>
    <row r="50" spans="1:16" s="69" customFormat="1" ht="12">
      <c r="A50" s="77" t="s">
        <v>93</v>
      </c>
      <c r="B50" s="1" t="s">
        <v>103</v>
      </c>
      <c r="C50" s="3" t="s">
        <v>88</v>
      </c>
      <c r="D50" s="2" t="s">
        <v>163</v>
      </c>
      <c r="E50" s="59">
        <v>238</v>
      </c>
      <c r="F50" s="114"/>
      <c r="G50" s="115"/>
      <c r="H50" s="115"/>
      <c r="I50" s="113"/>
      <c r="J50" s="113"/>
      <c r="K50" s="116"/>
      <c r="L50" s="150"/>
      <c r="M50" s="115"/>
      <c r="N50" s="115"/>
      <c r="O50" s="115"/>
      <c r="P50" s="116"/>
    </row>
    <row r="51" spans="1:16" ht="24">
      <c r="A51" s="77" t="s">
        <v>94</v>
      </c>
      <c r="B51" s="1" t="s">
        <v>103</v>
      </c>
      <c r="C51" s="3" t="s">
        <v>144</v>
      </c>
      <c r="D51" s="2" t="s">
        <v>163</v>
      </c>
      <c r="E51" s="59">
        <v>36</v>
      </c>
      <c r="F51" s="100"/>
      <c r="G51" s="109"/>
      <c r="H51" s="109"/>
      <c r="I51" s="101"/>
      <c r="J51" s="101"/>
      <c r="K51" s="110"/>
      <c r="L51" s="150"/>
      <c r="M51" s="115"/>
      <c r="N51" s="115"/>
      <c r="O51" s="109"/>
      <c r="P51" s="110"/>
    </row>
    <row r="52" spans="1:16" ht="24">
      <c r="A52" s="77" t="s">
        <v>95</v>
      </c>
      <c r="B52" s="1" t="s">
        <v>103</v>
      </c>
      <c r="C52" s="3" t="s">
        <v>142</v>
      </c>
      <c r="D52" s="2" t="s">
        <v>4</v>
      </c>
      <c r="E52" s="59">
        <v>1</v>
      </c>
      <c r="F52" s="100"/>
      <c r="G52" s="109"/>
      <c r="H52" s="109"/>
      <c r="I52" s="101"/>
      <c r="J52" s="101"/>
      <c r="K52" s="110"/>
      <c r="L52" s="150"/>
      <c r="M52" s="115"/>
      <c r="N52" s="115"/>
      <c r="O52" s="109"/>
      <c r="P52" s="110"/>
    </row>
    <row r="53" spans="1:16" ht="12">
      <c r="A53" s="77" t="s">
        <v>96</v>
      </c>
      <c r="B53" s="1" t="s">
        <v>103</v>
      </c>
      <c r="C53" s="66" t="s">
        <v>100</v>
      </c>
      <c r="D53" s="2" t="s">
        <v>7</v>
      </c>
      <c r="E53" s="59">
        <v>148</v>
      </c>
      <c r="F53" s="100"/>
      <c r="G53" s="109"/>
      <c r="H53" s="109"/>
      <c r="I53" s="101"/>
      <c r="J53" s="101"/>
      <c r="K53" s="110"/>
      <c r="L53" s="150"/>
      <c r="M53" s="115"/>
      <c r="N53" s="115"/>
      <c r="O53" s="109"/>
      <c r="P53" s="110"/>
    </row>
    <row r="54" spans="1:16" ht="12">
      <c r="A54" s="77" t="s">
        <v>97</v>
      </c>
      <c r="B54" s="1" t="s">
        <v>103</v>
      </c>
      <c r="C54" s="66" t="s">
        <v>155</v>
      </c>
      <c r="D54" s="2" t="s">
        <v>7</v>
      </c>
      <c r="E54" s="59">
        <v>0.680325</v>
      </c>
      <c r="F54" s="100"/>
      <c r="G54" s="109"/>
      <c r="H54" s="109"/>
      <c r="I54" s="101"/>
      <c r="J54" s="101"/>
      <c r="K54" s="110"/>
      <c r="L54" s="150"/>
      <c r="M54" s="115"/>
      <c r="N54" s="115"/>
      <c r="O54" s="109"/>
      <c r="P54" s="110"/>
    </row>
    <row r="55" spans="1:16" ht="24">
      <c r="A55" s="77" t="s">
        <v>98</v>
      </c>
      <c r="B55" s="1" t="s">
        <v>128</v>
      </c>
      <c r="C55" s="3" t="s">
        <v>156</v>
      </c>
      <c r="D55" s="2" t="s">
        <v>5</v>
      </c>
      <c r="E55" s="59">
        <f>237*0.1</f>
        <v>23.700000000000003</v>
      </c>
      <c r="F55" s="100"/>
      <c r="G55" s="109"/>
      <c r="H55" s="109"/>
      <c r="I55" s="101"/>
      <c r="J55" s="101"/>
      <c r="K55" s="110"/>
      <c r="L55" s="150"/>
      <c r="M55" s="115"/>
      <c r="N55" s="115"/>
      <c r="O55" s="109"/>
      <c r="P55" s="110"/>
    </row>
    <row r="56" spans="1:16" ht="12">
      <c r="A56" s="77" t="s">
        <v>102</v>
      </c>
      <c r="B56" s="1" t="s">
        <v>133</v>
      </c>
      <c r="C56" s="3" t="s">
        <v>157</v>
      </c>
      <c r="D56" s="2" t="s">
        <v>7</v>
      </c>
      <c r="E56" s="59">
        <f>7*0.8</f>
        <v>5.6000000000000005</v>
      </c>
      <c r="F56" s="100"/>
      <c r="G56" s="109"/>
      <c r="H56" s="109"/>
      <c r="I56" s="101"/>
      <c r="J56" s="101"/>
      <c r="K56" s="110"/>
      <c r="L56" s="150"/>
      <c r="M56" s="115"/>
      <c r="N56" s="115"/>
      <c r="O56" s="109"/>
      <c r="P56" s="110"/>
    </row>
    <row r="57" spans="1:16" ht="22.5" customHeight="1">
      <c r="A57" s="77" t="s">
        <v>105</v>
      </c>
      <c r="B57" s="57" t="s">
        <v>129</v>
      </c>
      <c r="C57" s="3" t="s">
        <v>158</v>
      </c>
      <c r="D57" s="61" t="s">
        <v>4</v>
      </c>
      <c r="E57" s="59">
        <v>1</v>
      </c>
      <c r="F57" s="100"/>
      <c r="G57" s="109"/>
      <c r="H57" s="109"/>
      <c r="I57" s="101"/>
      <c r="J57" s="101"/>
      <c r="K57" s="110"/>
      <c r="L57" s="150"/>
      <c r="M57" s="115"/>
      <c r="N57" s="115"/>
      <c r="O57" s="109"/>
      <c r="P57" s="110"/>
    </row>
    <row r="58" spans="1:16" ht="12">
      <c r="A58" s="77" t="s">
        <v>114</v>
      </c>
      <c r="B58" s="57" t="s">
        <v>129</v>
      </c>
      <c r="C58" s="3" t="s">
        <v>143</v>
      </c>
      <c r="D58" s="61" t="s">
        <v>4</v>
      </c>
      <c r="E58" s="59">
        <v>1</v>
      </c>
      <c r="F58" s="100"/>
      <c r="G58" s="109"/>
      <c r="H58" s="109"/>
      <c r="I58" s="101"/>
      <c r="J58" s="101"/>
      <c r="K58" s="110"/>
      <c r="L58" s="150"/>
      <c r="M58" s="115"/>
      <c r="N58" s="115"/>
      <c r="O58" s="109"/>
      <c r="P58" s="110"/>
    </row>
    <row r="59" spans="1:20" s="69" customFormat="1" ht="12">
      <c r="A59" s="96"/>
      <c r="B59" s="131"/>
      <c r="C59" s="91" t="s">
        <v>117</v>
      </c>
      <c r="D59" s="132"/>
      <c r="E59" s="136"/>
      <c r="F59" s="102"/>
      <c r="G59" s="111"/>
      <c r="H59" s="104"/>
      <c r="I59" s="104"/>
      <c r="J59" s="104"/>
      <c r="K59" s="112"/>
      <c r="L59" s="159"/>
      <c r="M59" s="111"/>
      <c r="N59" s="111"/>
      <c r="O59" s="111"/>
      <c r="P59" s="112"/>
      <c r="R59" s="143"/>
      <c r="S59" s="143"/>
      <c r="T59" s="143"/>
    </row>
    <row r="60" spans="1:16" s="69" customFormat="1" ht="12">
      <c r="A60" s="77" t="s">
        <v>115</v>
      </c>
      <c r="B60" s="57" t="s">
        <v>160</v>
      </c>
      <c r="C60" s="3" t="s">
        <v>116</v>
      </c>
      <c r="D60" s="61" t="s">
        <v>4</v>
      </c>
      <c r="E60" s="59">
        <v>1</v>
      </c>
      <c r="F60" s="114"/>
      <c r="G60" s="115"/>
      <c r="H60" s="115"/>
      <c r="I60" s="113"/>
      <c r="J60" s="113"/>
      <c r="K60" s="116"/>
      <c r="L60" s="150"/>
      <c r="M60" s="115"/>
      <c r="N60" s="115"/>
      <c r="O60" s="115"/>
      <c r="P60" s="116"/>
    </row>
    <row r="61" spans="1:16" ht="24">
      <c r="A61" s="77" t="s">
        <v>118</v>
      </c>
      <c r="B61" s="57" t="s">
        <v>108</v>
      </c>
      <c r="C61" s="67" t="s">
        <v>125</v>
      </c>
      <c r="D61" s="61" t="s">
        <v>4</v>
      </c>
      <c r="E61" s="59">
        <v>1</v>
      </c>
      <c r="F61" s="100"/>
      <c r="G61" s="109"/>
      <c r="H61" s="109"/>
      <c r="I61" s="101"/>
      <c r="J61" s="101"/>
      <c r="K61" s="110"/>
      <c r="L61" s="150"/>
      <c r="M61" s="115"/>
      <c r="N61" s="115"/>
      <c r="O61" s="109"/>
      <c r="P61" s="110"/>
    </row>
    <row r="62" spans="1:20" s="69" customFormat="1" ht="12.75" thickBot="1">
      <c r="A62" s="77" t="s">
        <v>138</v>
      </c>
      <c r="B62" s="78" t="s">
        <v>108</v>
      </c>
      <c r="C62" s="79" t="s">
        <v>119</v>
      </c>
      <c r="D62" s="80" t="s">
        <v>4</v>
      </c>
      <c r="E62" s="138">
        <v>1</v>
      </c>
      <c r="F62" s="106"/>
      <c r="G62" s="109"/>
      <c r="H62" s="109"/>
      <c r="I62" s="107"/>
      <c r="J62" s="107"/>
      <c r="K62" s="110"/>
      <c r="L62" s="151"/>
      <c r="M62" s="115"/>
      <c r="N62" s="115"/>
      <c r="O62" s="109"/>
      <c r="P62" s="110"/>
      <c r="R62" s="143"/>
      <c r="S62" s="143"/>
      <c r="T62" s="143"/>
    </row>
    <row r="63" spans="1:16" s="69" customFormat="1" ht="12.75" thickBot="1">
      <c r="A63" s="81"/>
      <c r="B63" s="82"/>
      <c r="C63" s="83"/>
      <c r="D63" s="84"/>
      <c r="E63" s="139"/>
      <c r="F63" s="86"/>
      <c r="G63" s="85"/>
      <c r="H63" s="85"/>
      <c r="I63" s="85"/>
      <c r="J63" s="85"/>
      <c r="K63" s="87" t="s">
        <v>146</v>
      </c>
      <c r="L63" s="152">
        <f>SUM(L10:L62)</f>
        <v>0</v>
      </c>
      <c r="M63" s="153">
        <f>SUM(M10:M62)</f>
        <v>0</v>
      </c>
      <c r="N63" s="153">
        <f>SUM(N10:N62)</f>
        <v>0</v>
      </c>
      <c r="O63" s="88">
        <f>SUM(O10:O62)</f>
        <v>0</v>
      </c>
      <c r="P63" s="88">
        <f>SUM(P10:P62)</f>
        <v>0</v>
      </c>
    </row>
    <row r="64" spans="1:16" s="69" customFormat="1" ht="12">
      <c r="A64" s="125"/>
      <c r="B64" s="125"/>
      <c r="C64" s="126"/>
      <c r="D64" s="127"/>
      <c r="E64" s="140"/>
      <c r="F64" s="128"/>
      <c r="G64" s="128"/>
      <c r="H64" s="128"/>
      <c r="I64" s="128"/>
      <c r="J64" s="128"/>
      <c r="K64" s="129"/>
      <c r="L64" s="154"/>
      <c r="M64" s="155"/>
      <c r="N64" s="155"/>
      <c r="O64" s="130"/>
      <c r="P64" s="130"/>
    </row>
    <row r="65" spans="1:14" s="10" customFormat="1" ht="15">
      <c r="A65" s="7"/>
      <c r="B65" s="11"/>
      <c r="C65" s="13"/>
      <c r="E65" s="141"/>
      <c r="L65" s="156"/>
      <c r="M65" s="156"/>
      <c r="N65" s="156"/>
    </row>
    <row r="66" spans="1:14" s="10" customFormat="1" ht="15">
      <c r="A66" s="11"/>
      <c r="B66" s="170"/>
      <c r="C66" s="170"/>
      <c r="E66" s="141"/>
      <c r="L66" s="156"/>
      <c r="M66" s="156"/>
      <c r="N66" s="156"/>
    </row>
    <row r="67" spans="3:14" s="75" customFormat="1" ht="12">
      <c r="C67" s="76"/>
      <c r="D67" s="73"/>
      <c r="E67" s="142"/>
      <c r="F67" s="73"/>
      <c r="G67" s="74"/>
      <c r="L67" s="157"/>
      <c r="M67" s="157"/>
      <c r="N67" s="157"/>
    </row>
    <row r="68" spans="1:14" s="75" customFormat="1" ht="15.75" customHeight="1">
      <c r="A68" s="123"/>
      <c r="B68" s="123"/>
      <c r="C68" s="14"/>
      <c r="D68" s="68"/>
      <c r="E68" s="133"/>
      <c r="F68" s="73"/>
      <c r="G68" s="74"/>
      <c r="L68" s="157"/>
      <c r="M68" s="157"/>
      <c r="N68" s="157"/>
    </row>
    <row r="69" spans="1:16" ht="12">
      <c r="A69" s="121"/>
      <c r="B69" s="121"/>
      <c r="C69" s="75"/>
      <c r="F69" s="68"/>
      <c r="G69" s="74"/>
      <c r="H69" s="75"/>
      <c r="I69" s="75"/>
      <c r="J69" s="75"/>
      <c r="K69" s="75"/>
      <c r="L69" s="157"/>
      <c r="M69" s="157"/>
      <c r="N69" s="157"/>
      <c r="O69" s="75"/>
      <c r="P69" s="75"/>
    </row>
    <row r="70" ht="12">
      <c r="C70" s="74"/>
    </row>
    <row r="71" ht="12">
      <c r="C71" s="121"/>
    </row>
  </sheetData>
  <sheetProtection/>
  <mergeCells count="13">
    <mergeCell ref="P7:P8"/>
    <mergeCell ref="B7:B8"/>
    <mergeCell ref="A6:P6"/>
    <mergeCell ref="B66:C66"/>
    <mergeCell ref="A2:P2"/>
    <mergeCell ref="A3:P3"/>
    <mergeCell ref="A7:A8"/>
    <mergeCell ref="C7:C8"/>
    <mergeCell ref="D7:D8"/>
    <mergeCell ref="E7:E8"/>
    <mergeCell ref="F7:J7"/>
    <mergeCell ref="K7:K8"/>
    <mergeCell ref="L7:O7"/>
  </mergeCells>
  <printOptions horizontalCentered="1"/>
  <pageMargins left="0.4330708661417323" right="0.2362204724409449" top="0.7480314960629921" bottom="0.7480314960629921" header="0.31496062992125984" footer="0.31496062992125984"/>
  <pageSetup fitToWidth="0" horizontalDpi="600" verticalDpi="600" orientation="landscape" paperSize="9" scale="78" r:id="rId1"/>
  <colBreaks count="1" manualBreakCount="1">
    <brk id="16" max="65535" man="1"/>
  </colBreaks>
  <ignoredErrors>
    <ignoredError sqref="A10:A15 A17 A19:A28 A30:A43 A45:A58 A60:A62" numberStoredAsText="1"/>
    <ignoredError sqref="B11:B17 B31 B28 B46:B48 B55 B57:B58 B60 B24:B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 Kurbads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</dc:creator>
  <cp:keywords/>
  <dc:description/>
  <cp:lastModifiedBy>Aigars Greitāns</cp:lastModifiedBy>
  <cp:lastPrinted>2020-09-15T05:38:17Z</cp:lastPrinted>
  <dcterms:created xsi:type="dcterms:W3CDTF">2007-03-06T09:00:11Z</dcterms:created>
  <dcterms:modified xsi:type="dcterms:W3CDTF">2021-11-25T07:10:49Z</dcterms:modified>
  <cp:category/>
  <cp:version/>
  <cp:contentType/>
  <cp:contentStatus/>
</cp:coreProperties>
</file>